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ites\PHP-Apache\Cursos-de-Excel-Online-Backup\Cursos-de-Excel-Online-Novo\planilhas\"/>
    </mc:Choice>
  </mc:AlternateContent>
  <bookViews>
    <workbookView xWindow="0" yWindow="0" windowWidth="20490" windowHeight="6480"/>
  </bookViews>
  <sheets>
    <sheet name="Estoque" sheetId="10" r:id="rId1"/>
    <sheet name="Entrada" sheetId="8" r:id="rId2"/>
    <sheet name="Saida" sheetId="9" r:id="rId3"/>
    <sheet name="Fornecedores" sheetId="11" r:id="rId4"/>
    <sheet name="Clientes" sheetId="12" r:id="rId5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0" l="1"/>
  <c r="F7" i="10" s="1"/>
  <c r="E8" i="10"/>
  <c r="E9" i="10"/>
  <c r="E10" i="10"/>
  <c r="E11" i="10"/>
  <c r="E12" i="10"/>
  <c r="E13" i="10"/>
  <c r="E14" i="10"/>
  <c r="E15" i="10"/>
  <c r="E16" i="10"/>
  <c r="H4" i="8" l="1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H33" i="9" l="1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H4" i="9"/>
  <c r="H25" i="8"/>
  <c r="H31" i="8"/>
  <c r="H21" i="8"/>
  <c r="H24" i="8"/>
  <c r="H23" i="8"/>
  <c r="H5" i="8"/>
  <c r="H6" i="8"/>
  <c r="H7" i="8"/>
  <c r="H10" i="8"/>
  <c r="H9" i="8"/>
  <c r="H8" i="8"/>
  <c r="H11" i="8"/>
  <c r="H12" i="8"/>
  <c r="H13" i="8"/>
  <c r="H14" i="8"/>
  <c r="H17" i="8"/>
  <c r="H16" i="8"/>
  <c r="H15" i="8"/>
  <c r="H18" i="8"/>
  <c r="H19" i="8"/>
  <c r="H20" i="8"/>
  <c r="H30" i="8"/>
  <c r="H22" i="8"/>
  <c r="H29" i="8"/>
  <c r="H28" i="8"/>
  <c r="H27" i="8"/>
  <c r="H26" i="8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4" i="9"/>
  <c r="F15" i="10" l="1"/>
  <c r="F8" i="10"/>
  <c r="F16" i="10"/>
  <c r="F14" i="10"/>
  <c r="F12" i="10"/>
  <c r="F10" i="10"/>
  <c r="F9" i="10"/>
  <c r="F13" i="10"/>
  <c r="F11" i="10"/>
</calcChain>
</file>

<file path=xl/sharedStrings.xml><?xml version="1.0" encoding="utf-8"?>
<sst xmlns="http://schemas.openxmlformats.org/spreadsheetml/2006/main" count="237" uniqueCount="65">
  <si>
    <t>Total</t>
  </si>
  <si>
    <t>Data</t>
  </si>
  <si>
    <t>Código</t>
  </si>
  <si>
    <t>Produto</t>
  </si>
  <si>
    <t>Estoque</t>
  </si>
  <si>
    <t>P01</t>
  </si>
  <si>
    <t>Produto 01</t>
  </si>
  <si>
    <t>P02</t>
  </si>
  <si>
    <t>Produto 02</t>
  </si>
  <si>
    <t>P03</t>
  </si>
  <si>
    <t>Produto 03</t>
  </si>
  <si>
    <t>P04</t>
  </si>
  <si>
    <t>Produto 04</t>
  </si>
  <si>
    <t>P05</t>
  </si>
  <si>
    <t>Produto 05</t>
  </si>
  <si>
    <t>P06</t>
  </si>
  <si>
    <t>Produto 06</t>
  </si>
  <si>
    <t>P07</t>
  </si>
  <si>
    <t>Produto 07</t>
  </si>
  <si>
    <t>P08</t>
  </si>
  <si>
    <t>Produto 08</t>
  </si>
  <si>
    <t>P09</t>
  </si>
  <si>
    <t>Produto 09</t>
  </si>
  <si>
    <t>P10</t>
  </si>
  <si>
    <t>Produto 10</t>
  </si>
  <si>
    <t>Qtde.</t>
  </si>
  <si>
    <t>Preço</t>
  </si>
  <si>
    <t>Cliente</t>
  </si>
  <si>
    <t>Data Cadastro</t>
  </si>
  <si>
    <t>Fornecedor Y</t>
  </si>
  <si>
    <t>Fornecedor B</t>
  </si>
  <si>
    <t>Fornecedor A</t>
  </si>
  <si>
    <t>Fornecedor D</t>
  </si>
  <si>
    <t>Cidade</t>
  </si>
  <si>
    <t>Estado</t>
  </si>
  <si>
    <t>Tipo de Estabelecimento</t>
  </si>
  <si>
    <t>São Paulo</t>
  </si>
  <si>
    <t>SP</t>
  </si>
  <si>
    <t>Matriz</t>
  </si>
  <si>
    <t>Rio de Janeiro</t>
  </si>
  <si>
    <t>RJ</t>
  </si>
  <si>
    <t>Filial</t>
  </si>
  <si>
    <t>Rio das Ostras</t>
  </si>
  <si>
    <t>Fornecedor</t>
  </si>
  <si>
    <t>São Caetano do Sul</t>
  </si>
  <si>
    <t>Campinas</t>
  </si>
  <si>
    <t>Cliente A</t>
  </si>
  <si>
    <t>Cliente V</t>
  </si>
  <si>
    <t>Cliente F</t>
  </si>
  <si>
    <t>Cliente G</t>
  </si>
  <si>
    <t>Cliente X</t>
  </si>
  <si>
    <t>Cliente H</t>
  </si>
  <si>
    <t>Cliente M</t>
  </si>
  <si>
    <t>Cliente N</t>
  </si>
  <si>
    <t>São Bernardo do Campo</t>
  </si>
  <si>
    <t>Santo André</t>
  </si>
  <si>
    <t>São Gonçalo</t>
  </si>
  <si>
    <t>Entrada de Produtos</t>
  </si>
  <si>
    <t>Saída de Produtos</t>
  </si>
  <si>
    <t>Cadastro de Fornecedores</t>
  </si>
  <si>
    <t>Cadastro de Clientes</t>
  </si>
  <si>
    <t>Estoque Mínimo</t>
  </si>
  <si>
    <t>Estoque Inicial</t>
  </si>
  <si>
    <t>CMV</t>
  </si>
  <si>
    <t>CNPJ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</si>
</sst>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* #,##0.00_-;\-&quot;R$&quot;* #,##0.00_-;_-&quot;R$&quot;* &quot;-&quot;??_-;_-@_-"/>
    <numFmt numFmtId="164" formatCode="000"/>
    <numFmt numFmtId="165" formatCode="&quot;&quot;00&quot;.&quot;\ 000&quot;.&quot;000&quot;/&quot;0000\-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07245"/>
        <bgColor rgb="FF207245"/>
      </patternFill>
    </fill>
  </fills>
  <borders count="19">
    <border>
      <left/>
      <right/>
      <top/>
      <bottom/>
      <diagonal/>
    </border>
    <border>
      <left style="thin">
        <color rgb="FF207245"/>
      </left>
      <right style="thin">
        <color rgb="FF207245"/>
      </right>
      <top style="thin">
        <color rgb="FF207245"/>
      </top>
      <bottom style="thin">
        <color rgb="FF207245"/>
      </bottom>
      <diagonal/>
    </border>
    <border>
      <left style="thin">
        <color rgb="FF207245"/>
      </left>
      <right/>
      <top/>
      <bottom/>
      <diagonal/>
    </border>
    <border>
      <left/>
      <right style="thin">
        <color rgb="FF207245"/>
      </right>
      <top/>
      <bottom/>
      <diagonal/>
    </border>
    <border>
      <left style="thin">
        <color rgb="FF207245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n">
        <color rgb="FF207245"/>
      </left>
      <right/>
      <top style="thin">
        <color rgb="FF207245"/>
      </top>
      <bottom style="thick">
        <color theme="0"/>
      </bottom>
      <diagonal/>
    </border>
    <border>
      <left/>
      <right/>
      <top style="thin">
        <color rgb="FF207245"/>
      </top>
      <bottom style="thick">
        <color theme="0"/>
      </bottom>
      <diagonal/>
    </border>
    <border>
      <left/>
      <right style="thin">
        <color rgb="FF207245"/>
      </right>
      <top style="thin">
        <color rgb="FF207245"/>
      </top>
      <bottom style="thick">
        <color theme="0"/>
      </bottom>
      <diagonal/>
    </border>
    <border>
      <left/>
      <right style="thin">
        <color rgb="FF207245"/>
      </right>
      <top style="thick">
        <color theme="0"/>
      </top>
      <bottom/>
      <diagonal/>
    </border>
    <border>
      <left style="thin">
        <color rgb="FF207245"/>
      </left>
      <right/>
      <top style="thin">
        <color rgb="FF207245"/>
      </top>
      <bottom/>
      <diagonal/>
    </border>
    <border>
      <left/>
      <right/>
      <top style="thin">
        <color rgb="FF207245"/>
      </top>
      <bottom/>
      <diagonal/>
    </border>
    <border>
      <left/>
      <right style="thin">
        <color rgb="FF207245"/>
      </right>
      <top style="thin">
        <color rgb="FF207245"/>
      </top>
      <bottom/>
      <diagonal/>
    </border>
    <border>
      <left style="thin">
        <color rgb="FF207245"/>
      </left>
      <right/>
      <top style="thin">
        <color rgb="FF207245"/>
      </top>
      <bottom style="thin">
        <color rgb="FF207245"/>
      </bottom>
      <diagonal/>
    </border>
    <border>
      <left/>
      <right/>
      <top style="thin">
        <color rgb="FF207245"/>
      </top>
      <bottom style="thin">
        <color rgb="FF207245"/>
      </bottom>
      <diagonal/>
    </border>
    <border>
      <left/>
      <right style="thin">
        <color rgb="FF207245"/>
      </right>
      <top style="thin">
        <color rgb="FF207245"/>
      </top>
      <bottom style="thin">
        <color rgb="FF207245"/>
      </bottom>
      <diagonal/>
    </border>
    <border>
      <left style="thin">
        <color theme="0"/>
      </left>
      <right/>
      <top style="thin">
        <color rgb="FF207245"/>
      </top>
      <bottom/>
      <diagonal/>
    </border>
    <border>
      <left style="thin">
        <color theme="0"/>
      </left>
      <right style="thin">
        <color rgb="FF207245"/>
      </right>
      <top style="thin">
        <color rgb="FF207245"/>
      </top>
      <bottom/>
      <diagonal/>
    </border>
    <border>
      <left style="thin">
        <color rgb="FF207245"/>
      </left>
      <right style="thin">
        <color rgb="FF207245"/>
      </right>
      <top style="thin">
        <color rgb="FF207245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3" xfId="0" applyBorder="1"/>
    <xf numFmtId="14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0" fillId="0" borderId="0" xfId="0" applyNumberFormat="1" applyFill="1" applyBorder="1"/>
    <xf numFmtId="44" fontId="0" fillId="0" borderId="0" xfId="0" applyNumberFormat="1"/>
    <xf numFmtId="164" fontId="0" fillId="0" borderId="10" xfId="1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44" fontId="0" fillId="0" borderId="1" xfId="1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164" fontId="0" fillId="0" borderId="13" xfId="1" applyNumberFormat="1" applyFont="1" applyFill="1" applyBorder="1" applyAlignment="1">
      <alignment horizontal="center"/>
    </xf>
    <xf numFmtId="164" fontId="0" fillId="0" borderId="14" xfId="1" applyNumberFormat="1" applyFont="1" applyFill="1" applyBorder="1" applyAlignment="1">
      <alignment horizontal="center"/>
    </xf>
    <xf numFmtId="164" fontId="0" fillId="0" borderId="15" xfId="1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0" xfId="0" quotePrefix="1"/>
    <xf numFmtId="2" fontId="0" fillId="0" borderId="0" xfId="0" quotePrefix="1" applyNumberFormat="1"/>
    <xf numFmtId="0" fontId="2" fillId="2" borderId="1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44" fontId="0" fillId="0" borderId="10" xfId="1" applyNumberFormat="1" applyFont="1" applyFill="1" applyBorder="1" applyAlignment="1">
      <alignment horizontal="center"/>
    </xf>
    <xf numFmtId="44" fontId="0" fillId="0" borderId="18" xfId="1" applyNumberFormat="1" applyFont="1" applyFill="1" applyBorder="1" applyAlignment="1">
      <alignment horizontal="center"/>
    </xf>
    <xf numFmtId="44" fontId="0" fillId="0" borderId="13" xfId="1" applyNumberFormat="1" applyFont="1" applyFill="1" applyBorder="1" applyAlignment="1">
      <alignment horizontal="center"/>
    </xf>
    <xf numFmtId="164" fontId="0" fillId="0" borderId="13" xfId="1" applyNumberFormat="1" applyFont="1" applyFill="1" applyBorder="1" applyAlignment="1">
      <alignment horizontal="center"/>
    </xf>
    <xf numFmtId="14" fontId="0" fillId="0" borderId="10" xfId="0" applyNumberFormat="1" applyFont="1" applyFill="1" applyBorder="1" applyAlignment="1">
      <alignment horizontal="center"/>
    </xf>
    <xf numFmtId="165" fontId="0" fillId="0" borderId="10" xfId="0" applyNumberFormat="1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164" fontId="0" fillId="0" borderId="10" xfId="0" applyNumberFormat="1" applyFont="1" applyFill="1" applyBorder="1" applyAlignment="1">
      <alignment horizontal="center"/>
    </xf>
    <xf numFmtId="14" fontId="0" fillId="0" borderId="13" xfId="0" applyNumberFormat="1" applyFont="1" applyFill="1" applyBorder="1" applyAlignment="1">
      <alignment horizontal="center"/>
    </xf>
    <xf numFmtId="165" fontId="0" fillId="0" borderId="13" xfId="0" applyNumberFormat="1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164" fontId="0" fillId="0" borderId="13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16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 patternType="none">
          <fgColor auto="1"/>
          <bgColor auto="1"/>
        </patternFill>
      </fill>
      <border>
        <left style="thin">
          <color rgb="FF207245"/>
        </left>
        <right style="thin">
          <color rgb="FF207245"/>
        </right>
        <top style="thin">
          <color rgb="FF207245"/>
        </top>
        <bottom style="thin">
          <color rgb="FF207245"/>
        </bottom>
        <vertical style="thin">
          <color rgb="FF207245"/>
        </vertical>
        <horizontal style="thin">
          <color rgb="FF207245"/>
        </horizontal>
      </border>
    </dxf>
    <dxf>
      <border>
        <left style="thin">
          <color rgb="FF207245"/>
        </left>
        <right style="thin">
          <color rgb="FF207245"/>
        </right>
        <top style="thin">
          <color rgb="FF207245"/>
        </top>
        <bottom style="thin">
          <color rgb="FF207245"/>
        </bottom>
        <vertical style="thin">
          <color rgb="FF207245"/>
        </vertical>
        <horizontal style="thin">
          <color rgb="FF207245"/>
        </horizontal>
      </border>
    </dxf>
    <dxf>
      <fill>
        <patternFill patternType="none">
          <fgColor auto="1"/>
          <bgColor auto="1"/>
        </patternFill>
      </fill>
      <border>
        <left style="thin">
          <color rgb="FF207245"/>
        </left>
        <right style="thin">
          <color rgb="FF207245"/>
        </right>
        <top style="thin">
          <color rgb="FF207245"/>
        </top>
        <bottom style="thin">
          <color rgb="FF207245"/>
        </bottom>
        <vertical style="thin">
          <color rgb="FF207245"/>
        </vertical>
        <horizontal style="thin">
          <color rgb="FF207245"/>
        </horizontal>
      </border>
    </dxf>
    <dxf>
      <font>
        <color theme="0"/>
      </font>
      <fill>
        <patternFill patternType="solid">
          <fgColor rgb="FF207245"/>
          <bgColor rgb="FF207245"/>
        </patternFill>
      </fill>
    </dxf>
    <dxf>
      <font>
        <color theme="0"/>
      </font>
      <fill>
        <patternFill patternType="solid">
          <fgColor rgb="FF207245"/>
          <bgColor rgb="FF207245"/>
        </patternFill>
      </fill>
    </dxf>
    <dxf>
      <font>
        <b/>
        <color theme="0"/>
      </font>
      <fill>
        <patternFill patternType="solid">
          <fgColor rgb="FF207245"/>
          <bgColor rgb="FF207245"/>
        </patternFill>
      </fill>
      <border>
        <top style="thick">
          <color theme="0"/>
        </top>
      </border>
    </dxf>
    <dxf>
      <font>
        <b/>
        <i val="0"/>
        <color theme="0"/>
      </font>
      <fill>
        <patternFill patternType="solid">
          <fgColor rgb="FF207245"/>
          <bgColor rgb="FF207245"/>
        </patternFill>
      </fill>
      <border>
        <left style="thin">
          <color rgb="FF207245"/>
        </left>
        <right style="thin">
          <color rgb="FF207245"/>
        </right>
        <top style="thin">
          <color rgb="FF207245"/>
        </top>
        <bottom style="thin">
          <color rgb="FF207245"/>
        </bottom>
        <vertical style="thin">
          <color theme="0"/>
        </vertical>
        <horizontal style="thin">
          <color rgb="FF207245"/>
        </horizontal>
      </border>
    </dxf>
    <dxf>
      <font>
        <color theme="1"/>
      </font>
      <fill>
        <patternFill patternType="none">
          <fgColor auto="1"/>
          <bgColor auto="1"/>
        </patternFill>
      </fill>
      <border>
        <left style="thin">
          <color rgb="FF207245"/>
        </left>
        <right style="thin">
          <color rgb="FF207245"/>
        </right>
        <top style="thin">
          <color rgb="FF207245"/>
        </top>
        <bottom style="thin">
          <color rgb="FF207245"/>
        </bottom>
        <vertical style="thin">
          <color theme="0"/>
        </vertical>
        <horizontal style="thin">
          <color theme="0"/>
        </horizontal>
      </border>
    </dxf>
    <dxf>
      <font>
        <b/>
        <i val="0"/>
      </font>
      <fill>
        <patternFill patternType="none">
          <fgColor auto="1"/>
          <bgColor auto="1"/>
        </patternFill>
      </fill>
    </dxf>
    <dxf>
      <fill>
        <patternFill patternType="solid">
          <fgColor rgb="FF9AE2BB"/>
          <bgColor rgb="FF9AE2BB"/>
        </patternFill>
      </fill>
    </dxf>
    <dxf>
      <font>
        <color theme="0"/>
      </font>
      <fill>
        <patternFill patternType="solid">
          <fgColor rgb="FF207245"/>
          <bgColor rgb="FF207245"/>
        </patternFill>
      </fill>
    </dxf>
    <dxf>
      <font>
        <color theme="0"/>
      </font>
      <fill>
        <patternFill patternType="solid">
          <fgColor rgb="FF207245"/>
          <bgColor rgb="FF207245"/>
        </patternFill>
      </fill>
    </dxf>
    <dxf>
      <font>
        <b/>
        <color theme="0"/>
      </font>
      <fill>
        <patternFill patternType="solid">
          <fgColor rgb="FF207245"/>
          <bgColor rgb="FF207245"/>
        </patternFill>
      </fill>
      <border>
        <top style="thick">
          <color theme="0"/>
        </top>
      </border>
    </dxf>
    <dxf>
      <font>
        <b/>
        <i val="0"/>
        <color theme="0"/>
      </font>
      <fill>
        <patternFill patternType="solid">
          <fgColor rgb="FF207245"/>
          <bgColor rgb="FF207245"/>
        </patternFill>
      </fill>
      <border>
        <bottom style="thick">
          <color theme="0"/>
        </bottom>
      </border>
    </dxf>
    <dxf>
      <font>
        <color theme="1"/>
      </font>
      <fill>
        <patternFill patternType="none">
          <fgColor auto="1"/>
          <bgColor auto="1"/>
        </patternFill>
      </fill>
      <border>
        <left style="thin">
          <color rgb="FF207245"/>
        </left>
        <right style="thin">
          <color rgb="FF207245"/>
        </right>
        <top style="thin">
          <color rgb="FF207245"/>
        </top>
        <bottom style="thin">
          <color rgb="FF207245"/>
        </bottom>
        <vertical style="thin">
          <color theme="0"/>
        </vertical>
        <horizontal style="thin">
          <color theme="0"/>
        </horizontal>
      </border>
    </dxf>
  </dxfs>
  <tableStyles count="2" defaultTableStyle="Cursos de Excel Online" defaultPivotStyle="PivotStyleLight16">
    <tableStyle name="Cursos de Excel Online" pivot="0" count="7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firstColumnStripe" dxfId="9"/>
    </tableStyle>
    <tableStyle name="Cursos de Excel Online - Células em Branco" pivot="0" count="8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</tableStyle>
  </tableStyles>
  <colors>
    <mruColors>
      <color rgb="FF207245"/>
      <color rgb="FF32AC69"/>
      <color rgb="FF9AE2BB"/>
      <color rgb="FFFFFFFF"/>
      <color rgb="FFDAF7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Cursos-de-Excel-Online-1209968082357611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ursosdeexcelonline.com.br" TargetMode="Externa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Cursos-de-Excel-Online-1209968082357611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ursosdeexcelonline.com.br" TargetMode="Externa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Cursos-de-Excel-Online-1209968082357611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ursosdeexcelonline.com.br" TargetMode="External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Cursos-de-Excel-Online-1209968082357611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ursosdeexcelonline.com.br" TargetMode="External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Cursos-de-Excel-Online-1209968082357611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ursosdeexcelonline.com.br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16</xdr:col>
      <xdr:colOff>122089</xdr:colOff>
      <xdr:row>7</xdr:row>
      <xdr:rowOff>129667</xdr:rowOff>
    </xdr:to>
    <xdr:pic>
      <xdr:nvPicPr>
        <xdr:cNvPr id="16" name="Imagem 1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DE7278-14D1-4C34-9D06-026A347CE6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20625" y="0"/>
          <a:ext cx="1950889" cy="1463167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9</xdr:row>
      <xdr:rowOff>0</xdr:rowOff>
    </xdr:from>
    <xdr:to>
      <xdr:col>15</xdr:col>
      <xdr:colOff>439056</xdr:colOff>
      <xdr:row>15</xdr:row>
      <xdr:rowOff>112885</xdr:rowOff>
    </xdr:to>
    <xdr:pic>
      <xdr:nvPicPr>
        <xdr:cNvPr id="18" name="Imagem 1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15B95E6-7CE3-4476-A035-E48E6B9BCE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620625" y="1714500"/>
          <a:ext cx="1658256" cy="1255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16</xdr:col>
      <xdr:colOff>122089</xdr:colOff>
      <xdr:row>7</xdr:row>
      <xdr:rowOff>110617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A77767-CB8B-47A6-AB21-CC73AB0AF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25350" y="0"/>
          <a:ext cx="1950889" cy="1463167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</xdr:row>
      <xdr:rowOff>171450</xdr:rowOff>
    </xdr:from>
    <xdr:to>
      <xdr:col>15</xdr:col>
      <xdr:colOff>439056</xdr:colOff>
      <xdr:row>15</xdr:row>
      <xdr:rowOff>93835</xdr:rowOff>
    </xdr:to>
    <xdr:pic>
      <xdr:nvPicPr>
        <xdr:cNvPr id="3" name="Imagem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C19705A-E124-4989-B9AA-E2AC37FDD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325350" y="1714500"/>
          <a:ext cx="1658256" cy="12558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16</xdr:col>
      <xdr:colOff>122089</xdr:colOff>
      <xdr:row>7</xdr:row>
      <xdr:rowOff>110617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8A5E8C-C3F5-4EA1-945B-A4200A55CC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72975" y="0"/>
          <a:ext cx="1950889" cy="1463167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</xdr:row>
      <xdr:rowOff>171450</xdr:rowOff>
    </xdr:from>
    <xdr:to>
      <xdr:col>15</xdr:col>
      <xdr:colOff>439056</xdr:colOff>
      <xdr:row>15</xdr:row>
      <xdr:rowOff>93835</xdr:rowOff>
    </xdr:to>
    <xdr:pic>
      <xdr:nvPicPr>
        <xdr:cNvPr id="3" name="Imagem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D3695A1-A441-401F-A224-BC5C102937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372975" y="1714500"/>
          <a:ext cx="1658256" cy="12558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16</xdr:col>
      <xdr:colOff>122089</xdr:colOff>
      <xdr:row>7</xdr:row>
      <xdr:rowOff>110617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4F8052-57D6-4994-B3B9-23B443C49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87300" y="0"/>
          <a:ext cx="1950889" cy="1463167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</xdr:row>
      <xdr:rowOff>171450</xdr:rowOff>
    </xdr:from>
    <xdr:to>
      <xdr:col>15</xdr:col>
      <xdr:colOff>439056</xdr:colOff>
      <xdr:row>15</xdr:row>
      <xdr:rowOff>93835</xdr:rowOff>
    </xdr:to>
    <xdr:pic>
      <xdr:nvPicPr>
        <xdr:cNvPr id="3" name="Imagem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5CBCA27-7A3E-4A59-87A7-0E89F1DEB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687300" y="1714500"/>
          <a:ext cx="1658256" cy="125588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16</xdr:col>
      <xdr:colOff>122089</xdr:colOff>
      <xdr:row>7</xdr:row>
      <xdr:rowOff>110617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2B7918-B53A-400B-AC2C-F6A20A2F1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87300" y="0"/>
          <a:ext cx="1950889" cy="1463167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</xdr:row>
      <xdr:rowOff>171450</xdr:rowOff>
    </xdr:from>
    <xdr:to>
      <xdr:col>15</xdr:col>
      <xdr:colOff>439056</xdr:colOff>
      <xdr:row>15</xdr:row>
      <xdr:rowOff>93835</xdr:rowOff>
    </xdr:to>
    <xdr:pic>
      <xdr:nvPicPr>
        <xdr:cNvPr id="3" name="Imagem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7AB4225-4D64-422D-B85C-8E29AFD78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687300" y="1714500"/>
          <a:ext cx="1658256" cy="1255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selection sqref="A1:F1"/>
    </sheetView>
  </sheetViews>
  <sheetFormatPr defaultRowHeight="15" customHeight="1" x14ac:dyDescent="0.25"/>
  <cols>
    <col min="1" max="1" width="15.7109375" customWidth="1"/>
    <col min="2" max="5" width="20.7109375" customWidth="1"/>
    <col min="6" max="6" width="25.140625" customWidth="1"/>
    <col min="11" max="11" width="10.7109375" bestFit="1" customWidth="1"/>
  </cols>
  <sheetData>
    <row r="1" spans="1:12" ht="15" customHeight="1" x14ac:dyDescent="0.25">
      <c r="A1" s="18" t="s">
        <v>4</v>
      </c>
      <c r="B1" s="19"/>
      <c r="C1" s="19"/>
      <c r="D1" s="19"/>
      <c r="E1" s="19"/>
      <c r="F1" s="20"/>
    </row>
    <row r="2" spans="1:12" ht="15" customHeight="1" x14ac:dyDescent="0.25">
      <c r="A2" s="2"/>
      <c r="B2" s="1"/>
      <c r="C2" s="1"/>
      <c r="D2" s="1"/>
      <c r="E2" s="1"/>
      <c r="F2" s="3"/>
    </row>
    <row r="3" spans="1:12" ht="15" customHeight="1" x14ac:dyDescent="0.25">
      <c r="A3" s="2"/>
      <c r="B3" s="5" t="s">
        <v>1</v>
      </c>
      <c r="C3" s="7">
        <v>43190</v>
      </c>
      <c r="D3" s="6"/>
      <c r="E3" s="8"/>
      <c r="F3" s="3"/>
      <c r="K3" s="4"/>
    </row>
    <row r="4" spans="1:12" ht="15" customHeight="1" x14ac:dyDescent="0.25">
      <c r="A4" s="2"/>
      <c r="B4" s="1"/>
      <c r="C4" s="1"/>
      <c r="D4" s="1"/>
      <c r="E4" s="1"/>
      <c r="F4" s="3"/>
      <c r="K4" s="4"/>
    </row>
    <row r="5" spans="1:12" ht="15" customHeight="1" x14ac:dyDescent="0.25">
      <c r="A5" s="2"/>
      <c r="B5" s="1"/>
      <c r="C5" s="21" t="s">
        <v>4</v>
      </c>
      <c r="D5" s="22"/>
      <c r="E5" s="22"/>
      <c r="F5" s="23"/>
      <c r="K5" s="4"/>
    </row>
    <row r="6" spans="1:12" ht="15" customHeight="1" x14ac:dyDescent="0.25">
      <c r="A6" s="27" t="s">
        <v>2</v>
      </c>
      <c r="B6" s="28" t="s">
        <v>3</v>
      </c>
      <c r="C6" s="28" t="s">
        <v>61</v>
      </c>
      <c r="D6" s="28" t="s">
        <v>62</v>
      </c>
      <c r="E6" s="28" t="s">
        <v>4</v>
      </c>
      <c r="F6" s="29" t="s">
        <v>63</v>
      </c>
      <c r="L6" s="4"/>
    </row>
    <row r="7" spans="1:12" ht="15" customHeight="1" x14ac:dyDescent="0.25">
      <c r="A7" s="30" t="s">
        <v>5</v>
      </c>
      <c r="B7" s="30" t="s">
        <v>6</v>
      </c>
      <c r="C7" s="10">
        <v>20</v>
      </c>
      <c r="D7" s="10">
        <v>15</v>
      </c>
      <c r="E7" s="10">
        <f>IF($C$3="",SUMIFS(Entrada!$F$4:$F$36,Entrada!$D$4:$D$36,A7)-SUMIFS(Saida!$F$4:$F$33,Saida!$D$4:$D$33,A7),SUMIFS(Entrada!$F$4:$F$36,Entrada!$D$4:$D$36,A7,Entrada!$A$4:$A$36,CONCATENATE("&lt;=",$C$3))-SUMIFS(Saida!$F$4:$F$33,Saida!$D$4:$D$33,A7,Saida!$A$4:$A$33,CONCATENATE("&lt;=",$C$3)))</f>
        <v>40</v>
      </c>
      <c r="F7" s="31">
        <f>IF($C$3="",(D7+SUMIFS(Entrada!$F$4:$F$36,Entrada!$D$4:$D$36,A7)-E7)*AVERAGEIFS(Entrada!$G$4:$G$36,Entrada!$D$4:$D$36,A7),IFERROR((D7+SUMIFS(Entrada!$F$4:$F$36,Entrada!$D$4:$D$36,A7,Entrada!$A$4:$A$36,CONCATENATE("&lt;=",$C$3))-E7)*AVERAGEIFS(Entrada!$G$4:$G$36,Entrada!$D$4:$D$36,A7,Entrada!$A$4:$A$36,CONCATENATE("&lt;=",$C$3)),0))</f>
        <v>87.5</v>
      </c>
      <c r="L7" s="4"/>
    </row>
    <row r="8" spans="1:12" ht="15" customHeight="1" x14ac:dyDescent="0.25">
      <c r="A8" s="30" t="s">
        <v>7</v>
      </c>
      <c r="B8" s="30" t="s">
        <v>8</v>
      </c>
      <c r="C8" s="10">
        <v>50</v>
      </c>
      <c r="D8" s="10">
        <v>0</v>
      </c>
      <c r="E8" s="10">
        <f>IF($C$3="",SUMIFS(Entrada!$F$4:$F$36,Entrada!$D$4:$D$36,A8)-SUMIFS(Saida!$F$4:$F$33,Saida!$D$4:$D$33,A8),SUMIFS(Entrada!$F$4:$F$36,Entrada!$D$4:$D$36,A8,Entrada!$A$4:$A$36,CONCATENATE("&lt;=",$C$3))-SUMIFS(Saida!$F$4:$F$33,Saida!$D$4:$D$33,A8,Saida!$A$4:$A$33,CONCATENATE("&lt;=",$C$3)))</f>
        <v>130</v>
      </c>
      <c r="F8" s="31">
        <f>IF($C$3="",(D8+SUMIFS(Entrada!$F$4:$F$36,Entrada!$D$4:$D$36,A8)-E8)*AVERAGEIFS(Entrada!$G$4:$G$36,Entrada!$D$4:$D$36,A8),IFERROR((D8+SUMIFS(Entrada!$F$4:$F$36,Entrada!$D$4:$D$36,A8,Entrada!$A$4:$A$36,CONCATENATE("&lt;=",$C$3))-E8)*AVERAGEIFS(Entrada!$G$4:$G$36,Entrada!$D$4:$D$36,A8,Entrada!$A$4:$A$36,CONCATENATE("&lt;=",$C$3)),0))</f>
        <v>100</v>
      </c>
      <c r="L8" s="4"/>
    </row>
    <row r="9" spans="1:12" ht="15" customHeight="1" x14ac:dyDescent="0.25">
      <c r="A9" s="30" t="s">
        <v>9</v>
      </c>
      <c r="B9" s="30" t="s">
        <v>10</v>
      </c>
      <c r="C9" s="10">
        <v>100</v>
      </c>
      <c r="D9" s="10">
        <v>5</v>
      </c>
      <c r="E9" s="10">
        <f>IF($C$3="",SUMIFS(Entrada!$F$4:$F$36,Entrada!$D$4:$D$36,A9)-SUMIFS(Saida!$F$4:$F$33,Saida!$D$4:$D$33,A9),SUMIFS(Entrada!$F$4:$F$36,Entrada!$D$4:$D$36,A9,Entrada!$A$4:$A$36,CONCATENATE("&lt;=",$C$3))-SUMIFS(Saida!$F$4:$F$33,Saida!$D$4:$D$33,A9,Saida!$A$4:$A$33,CONCATENATE("&lt;=",$C$3)))</f>
        <v>10</v>
      </c>
      <c r="F9" s="31">
        <f>IF($C$3="",(D9+SUMIFS(Entrada!$F$4:$F$36,Entrada!$D$4:$D$36,A9)-E9)*AVERAGEIFS(Entrada!$G$4:$G$36,Entrada!$D$4:$D$36,A9),IFERROR((D9+SUMIFS(Entrada!$F$4:$F$36,Entrada!$D$4:$D$36,A9,Entrada!$A$4:$A$36,CONCATENATE("&lt;=",$C$3))-E9)*AVERAGEIFS(Entrada!$G$4:$G$36,Entrada!$D$4:$D$36,A9,Entrada!$A$4:$A$36,CONCATENATE("&lt;=",$C$3)),0))</f>
        <v>62.5</v>
      </c>
      <c r="L9" s="4"/>
    </row>
    <row r="10" spans="1:12" ht="15" customHeight="1" x14ac:dyDescent="0.25">
      <c r="A10" s="30" t="s">
        <v>11</v>
      </c>
      <c r="B10" s="30" t="s">
        <v>12</v>
      </c>
      <c r="C10" s="10">
        <v>10</v>
      </c>
      <c r="D10" s="10">
        <v>5</v>
      </c>
      <c r="E10" s="10">
        <f>IF($C$3="",SUMIFS(Entrada!$F$4:$F$36,Entrada!$D$4:$D$36,A10)-SUMIFS(Saida!$F$4:$F$33,Saida!$D$4:$D$33,A10),SUMIFS(Entrada!$F$4:$F$36,Entrada!$D$4:$D$36,A10,Entrada!$A$4:$A$36,CONCATENATE("&lt;=",$C$3))-SUMIFS(Saida!$F$4:$F$33,Saida!$D$4:$D$33,A10,Saida!$A$4:$A$33,CONCATENATE("&lt;=",$C$3)))</f>
        <v>100</v>
      </c>
      <c r="F10" s="31">
        <f>IF($C$3="",(D10+SUMIFS(Entrada!$F$4:$F$36,Entrada!$D$4:$D$36,A10)-E10)*AVERAGEIFS(Entrada!$G$4:$G$36,Entrada!$D$4:$D$36,A10),IFERROR((D10+SUMIFS(Entrada!$F$4:$F$36,Entrada!$D$4:$D$36,A10,Entrada!$A$4:$A$36,CONCATENATE("&lt;=",$C$3))-E10)*AVERAGEIFS(Entrada!$G$4:$G$36,Entrada!$D$4:$D$36,A10,Entrada!$A$4:$A$36,CONCATENATE("&lt;=",$C$3)),0))</f>
        <v>135</v>
      </c>
      <c r="L10" s="4"/>
    </row>
    <row r="11" spans="1:12" ht="15" customHeight="1" x14ac:dyDescent="0.25">
      <c r="A11" s="30" t="s">
        <v>13</v>
      </c>
      <c r="B11" s="30" t="s">
        <v>14</v>
      </c>
      <c r="C11" s="10">
        <v>70</v>
      </c>
      <c r="D11" s="10">
        <v>0</v>
      </c>
      <c r="E11" s="10">
        <f>IF($C$3="",SUMIFS(Entrada!$F$4:$F$36,Entrada!$D$4:$D$36,A11)-SUMIFS(Saida!$F$4:$F$33,Saida!$D$4:$D$33,A11),SUMIFS(Entrada!$F$4:$F$36,Entrada!$D$4:$D$36,A11,Entrada!$A$4:$A$36,CONCATENATE("&lt;=",$C$3))-SUMIFS(Saida!$F$4:$F$33,Saida!$D$4:$D$33,A11,Saida!$A$4:$A$33,CONCATENATE("&lt;=",$C$3)))</f>
        <v>280</v>
      </c>
      <c r="F11" s="31">
        <f>IF($C$3="",(D11+SUMIFS(Entrada!$F$4:$F$36,Entrada!$D$4:$D$36,A11)-E11)*AVERAGEIFS(Entrada!$G$4:$G$36,Entrada!$D$4:$D$36,A11),IFERROR((D11+SUMIFS(Entrada!$F$4:$F$36,Entrada!$D$4:$D$36,A11,Entrada!$A$4:$A$36,CONCATENATE("&lt;=",$C$3))-E11)*AVERAGEIFS(Entrada!$G$4:$G$36,Entrada!$D$4:$D$36,A11,Entrada!$A$4:$A$36,CONCATENATE("&lt;=",$C$3)),0))</f>
        <v>280</v>
      </c>
      <c r="L11" s="4"/>
    </row>
    <row r="12" spans="1:12" ht="15" customHeight="1" x14ac:dyDescent="0.25">
      <c r="A12" s="30" t="s">
        <v>15</v>
      </c>
      <c r="B12" s="30" t="s">
        <v>16</v>
      </c>
      <c r="C12" s="10">
        <v>50</v>
      </c>
      <c r="D12" s="10">
        <v>20</v>
      </c>
      <c r="E12" s="10">
        <f>IF($C$3="",SUMIFS(Entrada!$F$4:$F$36,Entrada!$D$4:$D$36,A12)-SUMIFS(Saida!$F$4:$F$33,Saida!$D$4:$D$33,A12),SUMIFS(Entrada!$F$4:$F$36,Entrada!$D$4:$D$36,A12,Entrada!$A$4:$A$36,CONCATENATE("&lt;=",$C$3))-SUMIFS(Saida!$F$4:$F$33,Saida!$D$4:$D$33,A12,Saida!$A$4:$A$33,CONCATENATE("&lt;=",$C$3)))</f>
        <v>210</v>
      </c>
      <c r="F12" s="31">
        <f>IF($C$3="",(D12+SUMIFS(Entrada!$F$4:$F$36,Entrada!$D$4:$D$36,A12)-E12)*AVERAGEIFS(Entrada!$G$4:$G$36,Entrada!$D$4:$D$36,A12),IFERROR((D12+SUMIFS(Entrada!$F$4:$F$36,Entrada!$D$4:$D$36,A12,Entrada!$A$4:$A$36,CONCATENATE("&lt;=",$C$3))-E12)*AVERAGEIFS(Entrada!$G$4:$G$36,Entrada!$D$4:$D$36,A12,Entrada!$A$4:$A$36,CONCATENATE("&lt;=",$C$3)),0))</f>
        <v>420</v>
      </c>
      <c r="L12" s="4"/>
    </row>
    <row r="13" spans="1:12" ht="15" customHeight="1" x14ac:dyDescent="0.25">
      <c r="A13" s="30" t="s">
        <v>17</v>
      </c>
      <c r="B13" s="30" t="s">
        <v>18</v>
      </c>
      <c r="C13" s="10">
        <v>30</v>
      </c>
      <c r="D13" s="10">
        <v>20</v>
      </c>
      <c r="E13" s="10">
        <f>IF($C$3="",SUMIFS(Entrada!$F$4:$F$36,Entrada!$D$4:$D$36,A13)-SUMIFS(Saida!$F$4:$F$33,Saida!$D$4:$D$33,A13),SUMIFS(Entrada!$F$4:$F$36,Entrada!$D$4:$D$36,A13,Entrada!$A$4:$A$36,CONCATENATE("&lt;=",$C$3))-SUMIFS(Saida!$F$4:$F$33,Saida!$D$4:$D$33,A13,Saida!$A$4:$A$33,CONCATENATE("&lt;=",$C$3)))</f>
        <v>100</v>
      </c>
      <c r="F13" s="31">
        <f>IF($C$3="",(D13+SUMIFS(Entrada!$F$4:$F$36,Entrada!$D$4:$D$36,A13)-E13)*AVERAGEIFS(Entrada!$G$4:$G$36,Entrada!$D$4:$D$36,A13),IFERROR((D13+SUMIFS(Entrada!$F$4:$F$36,Entrada!$D$4:$D$36,A13,Entrada!$A$4:$A$36,CONCATENATE("&lt;=",$C$3))-E13)*AVERAGEIFS(Entrada!$G$4:$G$36,Entrada!$D$4:$D$36,A13,Entrada!$A$4:$A$36,CONCATENATE("&lt;=",$C$3)),0))</f>
        <v>100</v>
      </c>
      <c r="L13" s="4"/>
    </row>
    <row r="14" spans="1:12" ht="15" customHeight="1" x14ac:dyDescent="0.25">
      <c r="A14" s="30" t="s">
        <v>19</v>
      </c>
      <c r="B14" s="30" t="s">
        <v>20</v>
      </c>
      <c r="C14" s="10">
        <v>20</v>
      </c>
      <c r="D14" s="10">
        <v>0</v>
      </c>
      <c r="E14" s="10">
        <f>IF($C$3="",SUMIFS(Entrada!$F$4:$F$36,Entrada!$D$4:$D$36,A14)-SUMIFS(Saida!$F$4:$F$33,Saida!$D$4:$D$33,A14),SUMIFS(Entrada!$F$4:$F$36,Entrada!$D$4:$D$36,A14,Entrada!$A$4:$A$36,CONCATENATE("&lt;=",$C$3))-SUMIFS(Saida!$F$4:$F$33,Saida!$D$4:$D$33,A14,Saida!$A$4:$A$33,CONCATENATE("&lt;=",$C$3)))</f>
        <v>85</v>
      </c>
      <c r="F14" s="31">
        <f>IF($C$3="",(D14+SUMIFS(Entrada!$F$4:$F$36,Entrada!$D$4:$D$36,A14)-E14)*AVERAGEIFS(Entrada!$G$4:$G$36,Entrada!$D$4:$D$36,A14),IFERROR((D14+SUMIFS(Entrada!$F$4:$F$36,Entrada!$D$4:$D$36,A14,Entrada!$A$4:$A$36,CONCATENATE("&lt;=",$C$3))-E14)*AVERAGEIFS(Entrada!$G$4:$G$36,Entrada!$D$4:$D$36,A14,Entrada!$A$4:$A$36,CONCATENATE("&lt;=",$C$3)),0))</f>
        <v>90</v>
      </c>
      <c r="L14" s="4"/>
    </row>
    <row r="15" spans="1:12" ht="15" customHeight="1" x14ac:dyDescent="0.25">
      <c r="A15" s="30" t="s">
        <v>21</v>
      </c>
      <c r="B15" s="30" t="s">
        <v>22</v>
      </c>
      <c r="C15" s="10">
        <v>10</v>
      </c>
      <c r="D15" s="10">
        <v>10</v>
      </c>
      <c r="E15" s="10">
        <f>IF($C$3="",SUMIFS(Entrada!$F$4:$F$36,Entrada!$D$4:$D$36,A15)-SUMIFS(Saida!$F$4:$F$33,Saida!$D$4:$D$33,A15),SUMIFS(Entrada!$F$4:$F$36,Entrada!$D$4:$D$36,A15,Entrada!$A$4:$A$36,CONCATENATE("&lt;=",$C$3))-SUMIFS(Saida!$F$4:$F$33,Saida!$D$4:$D$33,A15,Saida!$A$4:$A$33,CONCATENATE("&lt;=",$C$3)))</f>
        <v>40</v>
      </c>
      <c r="F15" s="31">
        <f>IF($C$3="",(D15+SUMIFS(Entrada!$F$4:$F$36,Entrada!$D$4:$D$36,A15)-E15)*AVERAGEIFS(Entrada!$G$4:$G$36,Entrada!$D$4:$D$36,A15),IFERROR((D15+SUMIFS(Entrada!$F$4:$F$36,Entrada!$D$4:$D$36,A15,Entrada!$A$4:$A$36,CONCATENATE("&lt;=",$C$3))-E15)*AVERAGEIFS(Entrada!$G$4:$G$36,Entrada!$D$4:$D$36,A15,Entrada!$A$4:$A$36,CONCATENATE("&lt;=",$C$3)),0))</f>
        <v>60</v>
      </c>
      <c r="L15" s="4"/>
    </row>
    <row r="16" spans="1:12" ht="15" customHeight="1" x14ac:dyDescent="0.25">
      <c r="A16" s="32" t="s">
        <v>23</v>
      </c>
      <c r="B16" s="32" t="s">
        <v>24</v>
      </c>
      <c r="C16" s="33">
        <v>40</v>
      </c>
      <c r="D16" s="33">
        <v>15</v>
      </c>
      <c r="E16" s="33">
        <f>IF($C$3="",SUMIFS(Entrada!$F$4:$F$36,Entrada!$D$4:$D$36,A16)-SUMIFS(Saida!$F$4:$F$33,Saida!$D$4:$D$33,A16),SUMIFS(Entrada!$F$4:$F$36,Entrada!$D$4:$D$36,A16,Entrada!$A$4:$A$36,CONCATENATE("&lt;=",$C$3))-SUMIFS(Saida!$F$4:$F$33,Saida!$D$4:$D$33,A16,Saida!$A$4:$A$33,CONCATENATE("&lt;=",$C$3)))</f>
        <v>435</v>
      </c>
      <c r="F16" s="17">
        <f>IF($C$3="",(D16+SUMIFS(Entrada!$F$4:$F$36,Entrada!$D$4:$D$36,A16)-E16)*AVERAGEIFS(Entrada!$G$4:$G$36,Entrada!$D$4:$D$36,A16),IFERROR((D16+SUMIFS(Entrada!$F$4:$F$36,Entrada!$D$4:$D$36,A16,Entrada!$A$4:$A$36,CONCATENATE("&lt;=",$C$3))-E16)*AVERAGEIFS(Entrada!$G$4:$G$36,Entrada!$D$4:$D$36,A16,Entrada!$A$4:$A$36,CONCATENATE("&lt;=",$C$3)),0))</f>
        <v>520</v>
      </c>
      <c r="L16" s="4"/>
    </row>
    <row r="17" spans="2:12" ht="15" customHeight="1" x14ac:dyDescent="0.25">
      <c r="K17" s="4"/>
    </row>
    <row r="18" spans="2:12" ht="15" customHeight="1" x14ac:dyDescent="0.25">
      <c r="K18" s="4"/>
    </row>
    <row r="19" spans="2:12" ht="15" customHeight="1" x14ac:dyDescent="0.25">
      <c r="K19" s="4"/>
    </row>
    <row r="20" spans="2:12" ht="15" customHeight="1" x14ac:dyDescent="0.25">
      <c r="B20" s="25"/>
    </row>
    <row r="22" spans="2:12" ht="15" customHeight="1" x14ac:dyDescent="0.25">
      <c r="B22" s="26"/>
    </row>
    <row r="23" spans="2:12" ht="15" customHeight="1" x14ac:dyDescent="0.25">
      <c r="L23" s="25"/>
    </row>
    <row r="24" spans="2:12" ht="15" customHeight="1" x14ac:dyDescent="0.25">
      <c r="L24" s="25"/>
    </row>
    <row r="25" spans="2:12" ht="15" customHeight="1" x14ac:dyDescent="0.25">
      <c r="L25" s="25"/>
    </row>
    <row r="26" spans="2:12" ht="15" customHeight="1" x14ac:dyDescent="0.25">
      <c r="L26" s="25"/>
    </row>
  </sheetData>
  <mergeCells count="2">
    <mergeCell ref="A1:F1"/>
    <mergeCell ref="C5:F5"/>
  </mergeCells>
  <conditionalFormatting sqref="E7:E16">
    <cfRule type="expression" dxfId="0" priority="1">
      <formula>E7&lt;=C7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zoomScaleNormal="100" workbookViewId="0">
      <selection sqref="A1:H1"/>
    </sheetView>
  </sheetViews>
  <sheetFormatPr defaultRowHeight="15" x14ac:dyDescent="0.25"/>
  <cols>
    <col min="1" max="1" width="15.7109375" customWidth="1"/>
    <col min="2" max="3" width="20.7109375" customWidth="1"/>
    <col min="4" max="4" width="15.7109375" customWidth="1"/>
    <col min="5" max="5" width="20.7109375" customWidth="1"/>
    <col min="7" max="7" width="15.7109375" customWidth="1"/>
    <col min="8" max="8" width="20.7109375" customWidth="1"/>
  </cols>
  <sheetData>
    <row r="1" spans="1:8" ht="15.75" thickBot="1" x14ac:dyDescent="0.3">
      <c r="A1" s="11" t="s">
        <v>57</v>
      </c>
      <c r="B1" s="12"/>
      <c r="C1" s="12"/>
      <c r="D1" s="12"/>
      <c r="E1" s="12"/>
      <c r="F1" s="12"/>
      <c r="G1" s="12"/>
      <c r="H1" s="13"/>
    </row>
    <row r="2" spans="1:8" ht="15.75" thickTop="1" x14ac:dyDescent="0.25">
      <c r="A2" s="2"/>
      <c r="B2" s="1"/>
      <c r="C2" s="1"/>
      <c r="D2" s="1"/>
      <c r="E2" s="1"/>
      <c r="F2" s="1"/>
      <c r="G2" s="1"/>
      <c r="H2" s="3"/>
    </row>
    <row r="3" spans="1:8" x14ac:dyDescent="0.25">
      <c r="A3" s="27" t="s">
        <v>1</v>
      </c>
      <c r="B3" s="28" t="s">
        <v>64</v>
      </c>
      <c r="C3" s="28" t="s">
        <v>43</v>
      </c>
      <c r="D3" s="28" t="s">
        <v>2</v>
      </c>
      <c r="E3" s="28" t="s">
        <v>3</v>
      </c>
      <c r="F3" s="28" t="s">
        <v>25</v>
      </c>
      <c r="G3" s="28" t="s">
        <v>26</v>
      </c>
      <c r="H3" s="29" t="s">
        <v>0</v>
      </c>
    </row>
    <row r="4" spans="1:8" x14ac:dyDescent="0.25">
      <c r="A4" s="34">
        <v>43187</v>
      </c>
      <c r="B4" s="35">
        <f>IFERROR(INDEX(Fornecedores!B:B,MATCH(C4,Fornecedores!C:C,0),1),"")</f>
        <v>14595994000134</v>
      </c>
      <c r="C4" s="36" t="s">
        <v>30</v>
      </c>
      <c r="D4" s="36" t="s">
        <v>19</v>
      </c>
      <c r="E4" s="36" t="str">
        <f>IFERROR(VLOOKUP(D4,Estoque!$A$7:$B$16,2,0),"")</f>
        <v>Produto 08</v>
      </c>
      <c r="F4" s="37">
        <v>100</v>
      </c>
      <c r="G4" s="30">
        <v>2</v>
      </c>
      <c r="H4" s="31">
        <f t="shared" ref="H4:H31" si="0">F4*G4</f>
        <v>200</v>
      </c>
    </row>
    <row r="5" spans="1:8" x14ac:dyDescent="0.25">
      <c r="A5" s="34">
        <v>43184</v>
      </c>
      <c r="B5" s="35">
        <f>IFERROR(INDEX(Fornecedores!B:B,MATCH(C5,Fornecedores!C:C,0),1),"")</f>
        <v>14595994000134</v>
      </c>
      <c r="C5" s="36" t="s">
        <v>30</v>
      </c>
      <c r="D5" s="36" t="s">
        <v>23</v>
      </c>
      <c r="E5" s="36" t="str">
        <f>IFERROR(VLOOKUP(D5,Estoque!$A$7:$B$16,2,0),"")</f>
        <v>Produto 10</v>
      </c>
      <c r="F5" s="37">
        <v>150</v>
      </c>
      <c r="G5" s="30">
        <v>4</v>
      </c>
      <c r="H5" s="31">
        <f t="shared" si="0"/>
        <v>600</v>
      </c>
    </row>
    <row r="6" spans="1:8" x14ac:dyDescent="0.25">
      <c r="A6" s="34">
        <v>43183</v>
      </c>
      <c r="B6" s="35">
        <f>IFERROR(INDEX(Fornecedores!B:B,MATCH(C6,Fornecedores!C:C,0),1),"")</f>
        <v>159438000145</v>
      </c>
      <c r="C6" s="36" t="s">
        <v>29</v>
      </c>
      <c r="D6" s="36" t="s">
        <v>13</v>
      </c>
      <c r="E6" s="36" t="str">
        <f>IFERROR(VLOOKUP(D6,Estoque!$A$7:$B$16,2,0),"")</f>
        <v>Produto 05</v>
      </c>
      <c r="F6" s="37">
        <v>200</v>
      </c>
      <c r="G6" s="30">
        <v>4</v>
      </c>
      <c r="H6" s="31">
        <f t="shared" si="0"/>
        <v>800</v>
      </c>
    </row>
    <row r="7" spans="1:8" x14ac:dyDescent="0.25">
      <c r="A7" s="34">
        <v>43181</v>
      </c>
      <c r="B7" s="35">
        <f>IFERROR(INDEX(Fornecedores!B:B,MATCH(C7,Fornecedores!C:C,0),1),"")</f>
        <v>1349859000145</v>
      </c>
      <c r="C7" s="36" t="s">
        <v>32</v>
      </c>
      <c r="D7" s="36" t="s">
        <v>5</v>
      </c>
      <c r="E7" s="36" t="str">
        <f>IFERROR(VLOOKUP(D7,Estoque!$A$7:$B$16,2,0),"")</f>
        <v>Produto 01</v>
      </c>
      <c r="F7" s="37">
        <v>10</v>
      </c>
      <c r="G7" s="30">
        <v>3.5</v>
      </c>
      <c r="H7" s="31">
        <f t="shared" si="0"/>
        <v>35</v>
      </c>
    </row>
    <row r="8" spans="1:8" x14ac:dyDescent="0.25">
      <c r="A8" s="34">
        <v>43180</v>
      </c>
      <c r="B8" s="35">
        <f>IFERROR(INDEX(Fornecedores!B:B,MATCH(C8,Fornecedores!C:C,0),1),"")</f>
        <v>1394493000158</v>
      </c>
      <c r="C8" s="36" t="s">
        <v>31</v>
      </c>
      <c r="D8" s="36" t="s">
        <v>7</v>
      </c>
      <c r="E8" s="36" t="str">
        <f>IFERROR(VLOOKUP(D8,Estoque!$A$7:$B$16,2,0),"")</f>
        <v>Produto 02</v>
      </c>
      <c r="F8" s="37">
        <v>150</v>
      </c>
      <c r="G8" s="30">
        <v>2</v>
      </c>
      <c r="H8" s="31">
        <f t="shared" si="0"/>
        <v>300</v>
      </c>
    </row>
    <row r="9" spans="1:8" x14ac:dyDescent="0.25">
      <c r="A9" s="34">
        <v>43180</v>
      </c>
      <c r="B9" s="35">
        <f>IFERROR(INDEX(Fornecedores!B:B,MATCH(C9,Fornecedores!C:C,0),1),"")</f>
        <v>1394493000158</v>
      </c>
      <c r="C9" s="36" t="s">
        <v>31</v>
      </c>
      <c r="D9" s="36" t="s">
        <v>17</v>
      </c>
      <c r="E9" s="36" t="str">
        <f>IFERROR(VLOOKUP(D9,Estoque!$A$7:$B$16,2,0),"")</f>
        <v>Produto 07</v>
      </c>
      <c r="F9" s="37">
        <v>120</v>
      </c>
      <c r="G9" s="30">
        <v>1</v>
      </c>
      <c r="H9" s="31">
        <f t="shared" si="0"/>
        <v>120</v>
      </c>
    </row>
    <row r="10" spans="1:8" x14ac:dyDescent="0.25">
      <c r="A10" s="34">
        <v>43180</v>
      </c>
      <c r="B10" s="35">
        <f>IFERROR(INDEX(Fornecedores!B:B,MATCH(C10,Fornecedores!C:C,0),1),"")</f>
        <v>1394493000158</v>
      </c>
      <c r="C10" s="36" t="s">
        <v>31</v>
      </c>
      <c r="D10" s="36" t="s">
        <v>15</v>
      </c>
      <c r="E10" s="36" t="str">
        <f>IFERROR(VLOOKUP(D10,Estoque!$A$7:$B$16,2,0),"")</f>
        <v>Produto 06</v>
      </c>
      <c r="F10" s="37">
        <v>20</v>
      </c>
      <c r="G10" s="30">
        <v>3.5</v>
      </c>
      <c r="H10" s="31">
        <f t="shared" si="0"/>
        <v>70</v>
      </c>
    </row>
    <row r="11" spans="1:8" x14ac:dyDescent="0.25">
      <c r="A11" s="34">
        <v>43179</v>
      </c>
      <c r="B11" s="35">
        <f>IFERROR(INDEX(Fornecedores!B:B,MATCH(C11,Fornecedores!C:C,0),1),"")</f>
        <v>1394493000158</v>
      </c>
      <c r="C11" s="36" t="s">
        <v>31</v>
      </c>
      <c r="D11" s="36" t="s">
        <v>21</v>
      </c>
      <c r="E11" s="36" t="str">
        <f>IFERROR(VLOOKUP(D11,Estoque!$A$7:$B$16,2,0),"")</f>
        <v>Produto 09</v>
      </c>
      <c r="F11" s="37">
        <v>40</v>
      </c>
      <c r="G11" s="30">
        <v>1.5</v>
      </c>
      <c r="H11" s="31">
        <f t="shared" si="0"/>
        <v>60</v>
      </c>
    </row>
    <row r="12" spans="1:8" x14ac:dyDescent="0.25">
      <c r="A12" s="34">
        <v>43178</v>
      </c>
      <c r="B12" s="35">
        <f>IFERROR(INDEX(Fornecedores!B:B,MATCH(C12,Fornecedores!C:C,0),1),"")</f>
        <v>1349859000145</v>
      </c>
      <c r="C12" s="36" t="s">
        <v>32</v>
      </c>
      <c r="D12" s="36" t="s">
        <v>11</v>
      </c>
      <c r="E12" s="36" t="str">
        <f>IFERROR(VLOOKUP(D12,Estoque!$A$7:$B$16,2,0),"")</f>
        <v>Produto 04</v>
      </c>
      <c r="F12" s="37">
        <v>30</v>
      </c>
      <c r="G12" s="30">
        <v>3</v>
      </c>
      <c r="H12" s="31">
        <f t="shared" si="0"/>
        <v>90</v>
      </c>
    </row>
    <row r="13" spans="1:8" x14ac:dyDescent="0.25">
      <c r="A13" s="34">
        <v>43174</v>
      </c>
      <c r="B13" s="35">
        <f>IFERROR(INDEX(Fornecedores!B:B,MATCH(C13,Fornecedores!C:C,0),1),"")</f>
        <v>1394493000158</v>
      </c>
      <c r="C13" s="36" t="s">
        <v>31</v>
      </c>
      <c r="D13" s="36" t="s">
        <v>23</v>
      </c>
      <c r="E13" s="36" t="str">
        <f>IFERROR(VLOOKUP(D13,Estoque!$A$7:$B$16,2,0),"")</f>
        <v>Produto 10</v>
      </c>
      <c r="F13" s="37">
        <v>70</v>
      </c>
      <c r="G13" s="30">
        <v>4</v>
      </c>
      <c r="H13" s="31">
        <f t="shared" si="0"/>
        <v>280</v>
      </c>
    </row>
    <row r="14" spans="1:8" x14ac:dyDescent="0.25">
      <c r="A14" s="34">
        <v>43173</v>
      </c>
      <c r="B14" s="35">
        <f>IFERROR(INDEX(Fornecedores!B:B,MATCH(C14,Fornecedores!C:C,0),1),"")</f>
        <v>1394493000158</v>
      </c>
      <c r="C14" s="36" t="s">
        <v>31</v>
      </c>
      <c r="D14" s="36" t="s">
        <v>9</v>
      </c>
      <c r="E14" s="36" t="str">
        <f>IFERROR(VLOOKUP(D14,Estoque!$A$7:$B$16,2,0),"")</f>
        <v>Produto 03</v>
      </c>
      <c r="F14" s="37">
        <v>10</v>
      </c>
      <c r="G14" s="30">
        <v>2.5</v>
      </c>
      <c r="H14" s="31">
        <f t="shared" si="0"/>
        <v>25</v>
      </c>
    </row>
    <row r="15" spans="1:8" x14ac:dyDescent="0.25">
      <c r="A15" s="34">
        <v>43172</v>
      </c>
      <c r="B15" s="35">
        <f>IFERROR(INDEX(Fornecedores!B:B,MATCH(C15,Fornecedores!C:C,0),1),"")</f>
        <v>14595994000134</v>
      </c>
      <c r="C15" s="36" t="s">
        <v>30</v>
      </c>
      <c r="D15" s="36" t="s">
        <v>23</v>
      </c>
      <c r="E15" s="36" t="str">
        <f>IFERROR(VLOOKUP(D15,Estoque!$A$7:$B$16,2,0),"")</f>
        <v>Produto 10</v>
      </c>
      <c r="F15" s="37">
        <v>100</v>
      </c>
      <c r="G15" s="30">
        <v>4</v>
      </c>
      <c r="H15" s="31">
        <f t="shared" si="0"/>
        <v>400</v>
      </c>
    </row>
    <row r="16" spans="1:8" x14ac:dyDescent="0.25">
      <c r="A16" s="34">
        <v>43172</v>
      </c>
      <c r="B16" s="35">
        <f>IFERROR(INDEX(Fornecedores!B:B,MATCH(C16,Fornecedores!C:C,0),1),"")</f>
        <v>1394493000158</v>
      </c>
      <c r="C16" s="36" t="s">
        <v>31</v>
      </c>
      <c r="D16" s="36" t="s">
        <v>11</v>
      </c>
      <c r="E16" s="36" t="str">
        <f>IFERROR(VLOOKUP(D16,Estoque!$A$7:$B$16,2,0),"")</f>
        <v>Produto 04</v>
      </c>
      <c r="F16" s="37">
        <v>90</v>
      </c>
      <c r="G16" s="30">
        <v>3</v>
      </c>
      <c r="H16" s="31">
        <f t="shared" si="0"/>
        <v>270</v>
      </c>
    </row>
    <row r="17" spans="1:8" x14ac:dyDescent="0.25">
      <c r="A17" s="34">
        <v>43172</v>
      </c>
      <c r="B17" s="35">
        <f>IFERROR(INDEX(Fornecedores!B:B,MATCH(C17,Fornecedores!C:C,0),1),"")</f>
        <v>1394493000158</v>
      </c>
      <c r="C17" s="36" t="s">
        <v>31</v>
      </c>
      <c r="D17" s="36" t="s">
        <v>13</v>
      </c>
      <c r="E17" s="36" t="str">
        <f>IFERROR(VLOOKUP(D17,Estoque!$A$7:$B$16,2,0),"")</f>
        <v>Produto 05</v>
      </c>
      <c r="F17" s="37">
        <v>100</v>
      </c>
      <c r="G17" s="30">
        <v>4</v>
      </c>
      <c r="H17" s="31">
        <f t="shared" si="0"/>
        <v>400</v>
      </c>
    </row>
    <row r="18" spans="1:8" x14ac:dyDescent="0.25">
      <c r="A18" s="34">
        <v>43170</v>
      </c>
      <c r="B18" s="35">
        <f>IFERROR(INDEX(Fornecedores!B:B,MATCH(C18,Fornecedores!C:C,0),1),"")</f>
        <v>159438000145</v>
      </c>
      <c r="C18" s="36" t="s">
        <v>29</v>
      </c>
      <c r="D18" s="36" t="s">
        <v>15</v>
      </c>
      <c r="E18" s="36" t="str">
        <f>IFERROR(VLOOKUP(D18,Estoque!$A$7:$B$16,2,0),"")</f>
        <v>Produto 06</v>
      </c>
      <c r="F18" s="37">
        <v>200</v>
      </c>
      <c r="G18" s="30">
        <v>3.5</v>
      </c>
      <c r="H18" s="31">
        <f t="shared" si="0"/>
        <v>700</v>
      </c>
    </row>
    <row r="19" spans="1:8" x14ac:dyDescent="0.25">
      <c r="A19" s="34">
        <v>43167</v>
      </c>
      <c r="B19" s="35">
        <f>IFERROR(INDEX(Fornecedores!B:B,MATCH(C19,Fornecedores!C:C,0),1),"")</f>
        <v>1349859000145</v>
      </c>
      <c r="C19" s="36" t="s">
        <v>32</v>
      </c>
      <c r="D19" s="36" t="s">
        <v>13</v>
      </c>
      <c r="E19" s="36" t="str">
        <f>IFERROR(VLOOKUP(D19,Estoque!$A$7:$B$16,2,0),"")</f>
        <v>Produto 05</v>
      </c>
      <c r="F19" s="37">
        <v>50</v>
      </c>
      <c r="G19" s="30">
        <v>4</v>
      </c>
      <c r="H19" s="31">
        <f t="shared" si="0"/>
        <v>200</v>
      </c>
    </row>
    <row r="20" spans="1:8" x14ac:dyDescent="0.25">
      <c r="A20" s="34">
        <v>43165</v>
      </c>
      <c r="B20" s="35">
        <f>IFERROR(INDEX(Fornecedores!B:B,MATCH(C20,Fornecedores!C:C,0),1),"")</f>
        <v>1394493000158</v>
      </c>
      <c r="C20" s="36" t="s">
        <v>31</v>
      </c>
      <c r="D20" s="36" t="s">
        <v>23</v>
      </c>
      <c r="E20" s="36" t="str">
        <f>IFERROR(VLOOKUP(D20,Estoque!$A$7:$B$16,2,0),"")</f>
        <v>Produto 10</v>
      </c>
      <c r="F20" s="37">
        <v>150</v>
      </c>
      <c r="G20" s="30">
        <v>4</v>
      </c>
      <c r="H20" s="31">
        <f t="shared" si="0"/>
        <v>600</v>
      </c>
    </row>
    <row r="21" spans="1:8" x14ac:dyDescent="0.25">
      <c r="A21" s="34">
        <v>43162</v>
      </c>
      <c r="B21" s="35">
        <f>IFERROR(INDEX(Fornecedores!B:B,MATCH(C21,Fornecedores!C:C,0),1),"")</f>
        <v>1394493000158</v>
      </c>
      <c r="C21" s="36" t="s">
        <v>31</v>
      </c>
      <c r="D21" s="36" t="s">
        <v>19</v>
      </c>
      <c r="E21" s="36" t="str">
        <f>IFERROR(VLOOKUP(D21,Estoque!$A$7:$B$16,2,0),"")</f>
        <v>Produto 08</v>
      </c>
      <c r="F21" s="37">
        <v>30</v>
      </c>
      <c r="G21" s="30">
        <v>2</v>
      </c>
      <c r="H21" s="31">
        <f t="shared" si="0"/>
        <v>60</v>
      </c>
    </row>
    <row r="22" spans="1:8" x14ac:dyDescent="0.25">
      <c r="A22" s="34">
        <v>43161</v>
      </c>
      <c r="B22" s="35">
        <f>IFERROR(INDEX(Fornecedores!B:B,MATCH(C22,Fornecedores!C:C,0),1),"")</f>
        <v>1349859000145</v>
      </c>
      <c r="C22" s="36" t="s">
        <v>32</v>
      </c>
      <c r="D22" s="36" t="s">
        <v>11</v>
      </c>
      <c r="E22" s="36" t="str">
        <f>IFERROR(VLOOKUP(D22,Estoque!$A$7:$B$16,2,0),"")</f>
        <v>Produto 04</v>
      </c>
      <c r="F22" s="37">
        <v>20</v>
      </c>
      <c r="G22" s="30">
        <v>3</v>
      </c>
      <c r="H22" s="31">
        <f t="shared" si="0"/>
        <v>60</v>
      </c>
    </row>
    <row r="23" spans="1:8" x14ac:dyDescent="0.25">
      <c r="A23" s="34">
        <v>43161</v>
      </c>
      <c r="B23" s="35">
        <f>IFERROR(INDEX(Fornecedores!B:B,MATCH(C23,Fornecedores!C:C,0),1),"")</f>
        <v>1394493000158</v>
      </c>
      <c r="C23" s="36" t="s">
        <v>31</v>
      </c>
      <c r="D23" s="36" t="s">
        <v>15</v>
      </c>
      <c r="E23" s="36" t="str">
        <f>IFERROR(VLOOKUP(D23,Estoque!$A$7:$B$16,2,0),"")</f>
        <v>Produto 06</v>
      </c>
      <c r="F23" s="37">
        <v>50</v>
      </c>
      <c r="G23" s="30">
        <v>3.5</v>
      </c>
      <c r="H23" s="31">
        <f t="shared" si="0"/>
        <v>175</v>
      </c>
    </row>
    <row r="24" spans="1:8" x14ac:dyDescent="0.25">
      <c r="A24" s="34">
        <v>43161</v>
      </c>
      <c r="B24" s="35">
        <f>IFERROR(INDEX(Fornecedores!B:B,MATCH(C24,Fornecedores!C:C,0),1),"")</f>
        <v>1394493000158</v>
      </c>
      <c r="C24" s="36" t="s">
        <v>31</v>
      </c>
      <c r="D24" s="36" t="s">
        <v>17</v>
      </c>
      <c r="E24" s="36" t="str">
        <f>IFERROR(VLOOKUP(D24,Estoque!$A$7:$B$16,2,0),"")</f>
        <v>Produto 07</v>
      </c>
      <c r="F24" s="37">
        <v>60</v>
      </c>
      <c r="G24" s="30">
        <v>1</v>
      </c>
      <c r="H24" s="31">
        <f t="shared" si="0"/>
        <v>60</v>
      </c>
    </row>
    <row r="25" spans="1:8" x14ac:dyDescent="0.25">
      <c r="A25" s="34">
        <v>43161</v>
      </c>
      <c r="B25" s="35">
        <f>IFERROR(INDEX(Fornecedores!B:B,MATCH(C25,Fornecedores!C:C,0),1),"")</f>
        <v>1394493000158</v>
      </c>
      <c r="C25" s="36" t="s">
        <v>31</v>
      </c>
      <c r="D25" s="36" t="s">
        <v>21</v>
      </c>
      <c r="E25" s="36" t="str">
        <f>IFERROR(VLOOKUP(D25,Estoque!$A$7:$B$16,2,0),"")</f>
        <v>Produto 09</v>
      </c>
      <c r="F25" s="37">
        <v>30</v>
      </c>
      <c r="G25" s="30">
        <v>1.5</v>
      </c>
      <c r="H25" s="31">
        <f t="shared" si="0"/>
        <v>45</v>
      </c>
    </row>
    <row r="26" spans="1:8" x14ac:dyDescent="0.25">
      <c r="A26" s="34">
        <v>43160</v>
      </c>
      <c r="B26" s="35">
        <f>IFERROR(INDEX(Fornecedores!B:B,MATCH(C26,Fornecedores!C:C,0),1),"")</f>
        <v>159438000145</v>
      </c>
      <c r="C26" s="36" t="s">
        <v>29</v>
      </c>
      <c r="D26" s="36" t="s">
        <v>9</v>
      </c>
      <c r="E26" s="36" t="str">
        <f>IFERROR(VLOOKUP(D26,Estoque!$A$7:$B$16,2,0),"")</f>
        <v>Produto 03</v>
      </c>
      <c r="F26" s="37">
        <v>20</v>
      </c>
      <c r="G26" s="30">
        <v>2.5</v>
      </c>
      <c r="H26" s="31">
        <f t="shared" si="0"/>
        <v>50</v>
      </c>
    </row>
    <row r="27" spans="1:8" x14ac:dyDescent="0.25">
      <c r="A27" s="34">
        <v>43160</v>
      </c>
      <c r="B27" s="35">
        <f>IFERROR(INDEX(Fornecedores!B:B,MATCH(C27,Fornecedores!C:C,0),1),"")</f>
        <v>14595994000134</v>
      </c>
      <c r="C27" s="36" t="s">
        <v>30</v>
      </c>
      <c r="D27" s="36" t="s">
        <v>23</v>
      </c>
      <c r="E27" s="36" t="str">
        <f>IFERROR(VLOOKUP(D27,Estoque!$A$7:$B$16,2,0),"")</f>
        <v>Produto 10</v>
      </c>
      <c r="F27" s="37">
        <v>50</v>
      </c>
      <c r="G27" s="30">
        <v>4</v>
      </c>
      <c r="H27" s="31">
        <f t="shared" si="0"/>
        <v>200</v>
      </c>
    </row>
    <row r="28" spans="1:8" x14ac:dyDescent="0.25">
      <c r="A28" s="34">
        <v>43160</v>
      </c>
      <c r="B28" s="35">
        <f>IFERROR(INDEX(Fornecedores!B:B,MATCH(C28,Fornecedores!C:C,0),1),"")</f>
        <v>1394493000158</v>
      </c>
      <c r="C28" s="36" t="s">
        <v>31</v>
      </c>
      <c r="D28" s="36" t="s">
        <v>7</v>
      </c>
      <c r="E28" s="36" t="str">
        <f>IFERROR(VLOOKUP(D28,Estoque!$A$7:$B$16,2,0),"")</f>
        <v>Produto 02</v>
      </c>
      <c r="F28" s="37">
        <v>30</v>
      </c>
      <c r="G28" s="30">
        <v>2</v>
      </c>
      <c r="H28" s="31">
        <f t="shared" si="0"/>
        <v>60</v>
      </c>
    </row>
    <row r="29" spans="1:8" x14ac:dyDescent="0.25">
      <c r="A29" s="34">
        <v>43160</v>
      </c>
      <c r="B29" s="35">
        <f>IFERROR(INDEX(Fornecedores!B:B,MATCH(C29,Fornecedores!C:C,0),1),"")</f>
        <v>1394493000158</v>
      </c>
      <c r="C29" s="36" t="s">
        <v>31</v>
      </c>
      <c r="D29" s="36" t="s">
        <v>15</v>
      </c>
      <c r="E29" s="36" t="str">
        <f>IFERROR(VLOOKUP(D29,Estoque!$A$7:$B$16,2,0),"")</f>
        <v>Produto 06</v>
      </c>
      <c r="F29" s="37">
        <v>40</v>
      </c>
      <c r="G29" s="30">
        <v>3.5</v>
      </c>
      <c r="H29" s="31">
        <f t="shared" si="0"/>
        <v>140</v>
      </c>
    </row>
    <row r="30" spans="1:8" x14ac:dyDescent="0.25">
      <c r="A30" s="34">
        <v>43160</v>
      </c>
      <c r="B30" s="35">
        <f>IFERROR(INDEX(Fornecedores!B:B,MATCH(C30,Fornecedores!C:C,0),1),"")</f>
        <v>1394493000158</v>
      </c>
      <c r="C30" s="36" t="s">
        <v>31</v>
      </c>
      <c r="D30" s="36" t="s">
        <v>23</v>
      </c>
      <c r="E30" s="36" t="str">
        <f>IFERROR(VLOOKUP(D30,Estoque!$A$7:$B$16,2,0),"")</f>
        <v>Produto 10</v>
      </c>
      <c r="F30" s="37">
        <v>30</v>
      </c>
      <c r="G30" s="30">
        <v>4</v>
      </c>
      <c r="H30" s="31">
        <f t="shared" si="0"/>
        <v>120</v>
      </c>
    </row>
    <row r="31" spans="1:8" x14ac:dyDescent="0.25">
      <c r="A31" s="38">
        <v>43160</v>
      </c>
      <c r="B31" s="39">
        <f>IFERROR(INDEX(Fornecedores!B:B,MATCH(C31,Fornecedores!C:C,0),1),"")</f>
        <v>1394493000158</v>
      </c>
      <c r="C31" s="40" t="s">
        <v>31</v>
      </c>
      <c r="D31" s="40" t="s">
        <v>5</v>
      </c>
      <c r="E31" s="40" t="str">
        <f>IFERROR(VLOOKUP(D31,Estoque!$A$7:$B$16,2,0),"")</f>
        <v>Produto 01</v>
      </c>
      <c r="F31" s="41">
        <v>40</v>
      </c>
      <c r="G31" s="32">
        <v>3.5</v>
      </c>
      <c r="H31" s="17">
        <f t="shared" si="0"/>
        <v>140</v>
      </c>
    </row>
  </sheetData>
  <mergeCells count="1">
    <mergeCell ref="A1:H1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Normal="100" workbookViewId="0">
      <selection sqref="A1:H1"/>
    </sheetView>
  </sheetViews>
  <sheetFormatPr defaultRowHeight="15" x14ac:dyDescent="0.25"/>
  <cols>
    <col min="1" max="1" width="15.7109375" customWidth="1"/>
    <col min="2" max="3" width="20.7109375" customWidth="1"/>
    <col min="4" max="4" width="15.7109375" customWidth="1"/>
    <col min="5" max="5" width="20.7109375" customWidth="1"/>
    <col min="7" max="7" width="15.7109375" customWidth="1"/>
    <col min="8" max="8" width="20.7109375" customWidth="1"/>
    <col min="10" max="10" width="9.85546875" bestFit="1" customWidth="1"/>
  </cols>
  <sheetData>
    <row r="1" spans="1:10" ht="15.75" thickBot="1" x14ac:dyDescent="0.3">
      <c r="A1" s="11" t="s">
        <v>58</v>
      </c>
      <c r="B1" s="12"/>
      <c r="C1" s="12"/>
      <c r="D1" s="12"/>
      <c r="E1" s="12"/>
      <c r="F1" s="12"/>
      <c r="G1" s="12"/>
      <c r="H1" s="13"/>
    </row>
    <row r="2" spans="1:10" ht="15.75" thickTop="1" x14ac:dyDescent="0.25">
      <c r="A2" s="14"/>
      <c r="B2" s="15"/>
      <c r="C2" s="15"/>
      <c r="D2" s="15"/>
      <c r="E2" s="15"/>
      <c r="F2" s="15"/>
      <c r="G2" s="15"/>
      <c r="H2" s="16"/>
    </row>
    <row r="3" spans="1:10" x14ac:dyDescent="0.25">
      <c r="A3" s="42" t="s">
        <v>1</v>
      </c>
      <c r="B3" s="43" t="s">
        <v>64</v>
      </c>
      <c r="C3" s="43" t="s">
        <v>27</v>
      </c>
      <c r="D3" s="43" t="s">
        <v>2</v>
      </c>
      <c r="E3" s="43" t="s">
        <v>3</v>
      </c>
      <c r="F3" s="43" t="s">
        <v>25</v>
      </c>
      <c r="G3" s="43" t="s">
        <v>26</v>
      </c>
      <c r="H3" s="44" t="s">
        <v>0</v>
      </c>
    </row>
    <row r="4" spans="1:10" x14ac:dyDescent="0.25">
      <c r="A4" s="34">
        <v>43160</v>
      </c>
      <c r="B4" s="35">
        <f>INDEX(Clientes!B:B,MATCH(C4,Clientes!C:C,0),1)</f>
        <v>12868458000100</v>
      </c>
      <c r="C4" s="36" t="s">
        <v>49</v>
      </c>
      <c r="D4" s="36" t="s">
        <v>23</v>
      </c>
      <c r="E4" s="36" t="str">
        <f>VLOOKUP(D4,Estoque!$A$7:$B$16,2,0)</f>
        <v>Produto 10</v>
      </c>
      <c r="F4" s="37">
        <v>10</v>
      </c>
      <c r="G4" s="30">
        <v>20</v>
      </c>
      <c r="H4" s="31">
        <f t="shared" ref="H4:H33" si="0">F4*G4</f>
        <v>200</v>
      </c>
      <c r="J4" s="9"/>
    </row>
    <row r="5" spans="1:10" x14ac:dyDescent="0.25">
      <c r="A5" s="34">
        <v>43161</v>
      </c>
      <c r="B5" s="35">
        <f>INDEX(Clientes!B:B,MATCH(C5,Clientes!C:C,0),1)</f>
        <v>14595858000128</v>
      </c>
      <c r="C5" s="36" t="s">
        <v>46</v>
      </c>
      <c r="D5" s="36" t="s">
        <v>15</v>
      </c>
      <c r="E5" s="36" t="str">
        <f>VLOOKUP(D5,Estoque!$A$7:$B$16,2,0)</f>
        <v>Produto 06</v>
      </c>
      <c r="F5" s="37">
        <v>30</v>
      </c>
      <c r="G5" s="30">
        <v>17.5</v>
      </c>
      <c r="H5" s="31">
        <f t="shared" si="0"/>
        <v>525</v>
      </c>
      <c r="J5" s="9"/>
    </row>
    <row r="6" spans="1:10" x14ac:dyDescent="0.25">
      <c r="A6" s="34">
        <v>43161</v>
      </c>
      <c r="B6" s="35">
        <f>INDEX(Clientes!B:B,MATCH(C6,Clientes!C:C,0),1)</f>
        <v>5393847000145</v>
      </c>
      <c r="C6" s="36" t="s">
        <v>50</v>
      </c>
      <c r="D6" s="36" t="s">
        <v>7</v>
      </c>
      <c r="E6" s="36" t="str">
        <f>VLOOKUP(D6,Estoque!$A$7:$B$16,2,0)</f>
        <v>Produto 02</v>
      </c>
      <c r="F6" s="37">
        <v>20</v>
      </c>
      <c r="G6" s="30">
        <v>10</v>
      </c>
      <c r="H6" s="31">
        <f t="shared" si="0"/>
        <v>200</v>
      </c>
      <c r="J6" s="9"/>
    </row>
    <row r="7" spans="1:10" x14ac:dyDescent="0.25">
      <c r="A7" s="34">
        <v>43162</v>
      </c>
      <c r="B7" s="35">
        <f>INDEX(Clientes!B:B,MATCH(C7,Clientes!C:C,0),1)</f>
        <v>11405938000193</v>
      </c>
      <c r="C7" s="36" t="s">
        <v>52</v>
      </c>
      <c r="D7" s="36" t="s">
        <v>23</v>
      </c>
      <c r="E7" s="36" t="str">
        <f>VLOOKUP(D7,Estoque!$A$7:$B$16,2,0)</f>
        <v>Produto 10</v>
      </c>
      <c r="F7" s="37">
        <v>50</v>
      </c>
      <c r="G7" s="30">
        <v>20</v>
      </c>
      <c r="H7" s="31">
        <f t="shared" si="0"/>
        <v>1000</v>
      </c>
      <c r="J7" s="9"/>
    </row>
    <row r="8" spans="1:10" x14ac:dyDescent="0.25">
      <c r="A8" s="34">
        <v>43163</v>
      </c>
      <c r="B8" s="35">
        <f>INDEX(Clientes!B:B,MATCH(C8,Clientes!C:C,0),1)</f>
        <v>14595858000128</v>
      </c>
      <c r="C8" s="36" t="s">
        <v>46</v>
      </c>
      <c r="D8" s="36" t="s">
        <v>23</v>
      </c>
      <c r="E8" s="36" t="str">
        <f>VLOOKUP(D8,Estoque!$A$7:$B$16,2,0)</f>
        <v>Produto 10</v>
      </c>
      <c r="F8" s="37">
        <v>15</v>
      </c>
      <c r="G8" s="30">
        <v>20</v>
      </c>
      <c r="H8" s="31">
        <f t="shared" si="0"/>
        <v>300</v>
      </c>
      <c r="J8" s="9"/>
    </row>
    <row r="9" spans="1:10" x14ac:dyDescent="0.25">
      <c r="A9" s="34">
        <v>43165</v>
      </c>
      <c r="B9" s="35">
        <f>INDEX(Clientes!B:B,MATCH(C9,Clientes!C:C,0),1)</f>
        <v>5393847000145</v>
      </c>
      <c r="C9" s="36" t="s">
        <v>50</v>
      </c>
      <c r="D9" s="36" t="s">
        <v>15</v>
      </c>
      <c r="E9" s="36" t="str">
        <f>VLOOKUP(D9,Estoque!$A$7:$B$16,2,0)</f>
        <v>Produto 06</v>
      </c>
      <c r="F9" s="37">
        <v>30</v>
      </c>
      <c r="G9" s="30">
        <v>17.5</v>
      </c>
      <c r="H9" s="31">
        <f t="shared" si="0"/>
        <v>525</v>
      </c>
      <c r="J9" s="9"/>
    </row>
    <row r="10" spans="1:10" x14ac:dyDescent="0.25">
      <c r="A10" s="34">
        <v>43166</v>
      </c>
      <c r="B10" s="35">
        <f>INDEX(Clientes!B:B,MATCH(C10,Clientes!C:C,0),1)</f>
        <v>9393858000178</v>
      </c>
      <c r="C10" s="36" t="s">
        <v>53</v>
      </c>
      <c r="D10" s="36" t="s">
        <v>11</v>
      </c>
      <c r="E10" s="36" t="str">
        <f>VLOOKUP(D10,Estoque!$A$7:$B$16,2,0)</f>
        <v>Produto 04</v>
      </c>
      <c r="F10" s="37">
        <v>20</v>
      </c>
      <c r="G10" s="30">
        <v>15</v>
      </c>
      <c r="H10" s="31">
        <f t="shared" si="0"/>
        <v>300</v>
      </c>
      <c r="J10" s="9"/>
    </row>
    <row r="11" spans="1:10" x14ac:dyDescent="0.25">
      <c r="A11" s="34">
        <v>43166</v>
      </c>
      <c r="B11" s="35">
        <f>INDEX(Clientes!B:B,MATCH(C11,Clientes!C:C,0),1)</f>
        <v>14595858000128</v>
      </c>
      <c r="C11" s="36" t="s">
        <v>46</v>
      </c>
      <c r="D11" s="36" t="s">
        <v>15</v>
      </c>
      <c r="E11" s="36" t="str">
        <f>VLOOKUP(D11,Estoque!$A$7:$B$16,2,0)</f>
        <v>Produto 06</v>
      </c>
      <c r="F11" s="37">
        <v>10</v>
      </c>
      <c r="G11" s="30">
        <v>17.5</v>
      </c>
      <c r="H11" s="31">
        <f t="shared" si="0"/>
        <v>175</v>
      </c>
      <c r="J11" s="9"/>
    </row>
    <row r="12" spans="1:10" x14ac:dyDescent="0.25">
      <c r="A12" s="34">
        <v>43169</v>
      </c>
      <c r="B12" s="35">
        <f>INDEX(Clientes!B:B,MATCH(C12,Clientes!C:C,0),1)</f>
        <v>5393847000145</v>
      </c>
      <c r="C12" s="36" t="s">
        <v>50</v>
      </c>
      <c r="D12" s="36" t="s">
        <v>17</v>
      </c>
      <c r="E12" s="36" t="str">
        <f>VLOOKUP(D12,Estoque!$A$7:$B$16,2,0)</f>
        <v>Produto 07</v>
      </c>
      <c r="F12" s="37">
        <v>30</v>
      </c>
      <c r="G12" s="30">
        <v>5</v>
      </c>
      <c r="H12" s="31">
        <f t="shared" si="0"/>
        <v>150</v>
      </c>
      <c r="J12" s="9"/>
    </row>
    <row r="13" spans="1:10" x14ac:dyDescent="0.25">
      <c r="A13" s="34">
        <v>43170</v>
      </c>
      <c r="B13" s="35">
        <f>INDEX(Clientes!B:B,MATCH(C13,Clientes!C:C,0),1)</f>
        <v>11405938000193</v>
      </c>
      <c r="C13" s="36" t="s">
        <v>52</v>
      </c>
      <c r="D13" s="36" t="s">
        <v>13</v>
      </c>
      <c r="E13" s="36" t="str">
        <f>VLOOKUP(D13,Estoque!$A$7:$B$16,2,0)</f>
        <v>Produto 05</v>
      </c>
      <c r="F13" s="37">
        <v>40</v>
      </c>
      <c r="G13" s="30">
        <v>20</v>
      </c>
      <c r="H13" s="31">
        <f t="shared" si="0"/>
        <v>800</v>
      </c>
      <c r="J13" s="9"/>
    </row>
    <row r="14" spans="1:10" x14ac:dyDescent="0.25">
      <c r="A14" s="34">
        <v>43171</v>
      </c>
      <c r="B14" s="35">
        <f>INDEX(Clientes!B:B,MATCH(C14,Clientes!C:C,0),1)</f>
        <v>12868458000100</v>
      </c>
      <c r="C14" s="36" t="s">
        <v>49</v>
      </c>
      <c r="D14" s="36" t="s">
        <v>19</v>
      </c>
      <c r="E14" s="36" t="str">
        <f>VLOOKUP(D14,Estoque!$A$7:$B$16,2,0)</f>
        <v>Produto 08</v>
      </c>
      <c r="F14" s="37">
        <v>10</v>
      </c>
      <c r="G14" s="30">
        <v>10</v>
      </c>
      <c r="H14" s="31">
        <f t="shared" si="0"/>
        <v>100</v>
      </c>
      <c r="J14" s="9"/>
    </row>
    <row r="15" spans="1:10" x14ac:dyDescent="0.25">
      <c r="A15" s="34">
        <v>43172</v>
      </c>
      <c r="B15" s="35">
        <f>INDEX(Clientes!B:B,MATCH(C15,Clientes!C:C,0),1)</f>
        <v>1348389000148</v>
      </c>
      <c r="C15" s="36" t="s">
        <v>47</v>
      </c>
      <c r="D15" s="36" t="s">
        <v>5</v>
      </c>
      <c r="E15" s="36" t="str">
        <f>VLOOKUP(D15,Estoque!$A$7:$B$16,2,0)</f>
        <v>Produto 01</v>
      </c>
      <c r="F15" s="37">
        <v>5</v>
      </c>
      <c r="G15" s="30">
        <v>17.5</v>
      </c>
      <c r="H15" s="31">
        <f t="shared" si="0"/>
        <v>87.5</v>
      </c>
      <c r="J15" s="9"/>
    </row>
    <row r="16" spans="1:10" x14ac:dyDescent="0.25">
      <c r="A16" s="34">
        <v>43174</v>
      </c>
      <c r="B16" s="35">
        <f>INDEX(Clientes!B:B,MATCH(C16,Clientes!C:C,0),1)</f>
        <v>12868458000100</v>
      </c>
      <c r="C16" s="36" t="s">
        <v>49</v>
      </c>
      <c r="D16" s="36" t="s">
        <v>7</v>
      </c>
      <c r="E16" s="36" t="str">
        <f>VLOOKUP(D16,Estoque!$A$7:$B$16,2,0)</f>
        <v>Produto 02</v>
      </c>
      <c r="F16" s="37">
        <v>10</v>
      </c>
      <c r="G16" s="30">
        <v>10</v>
      </c>
      <c r="H16" s="31">
        <f t="shared" si="0"/>
        <v>100</v>
      </c>
      <c r="J16" s="9"/>
    </row>
    <row r="17" spans="1:12" x14ac:dyDescent="0.25">
      <c r="A17" s="34">
        <v>43175</v>
      </c>
      <c r="B17" s="35">
        <f>INDEX(Clientes!B:B,MATCH(C17,Clientes!C:C,0),1)</f>
        <v>1133958000145</v>
      </c>
      <c r="C17" s="36" t="s">
        <v>51</v>
      </c>
      <c r="D17" s="36" t="s">
        <v>19</v>
      </c>
      <c r="E17" s="36" t="str">
        <f>VLOOKUP(D17,Estoque!$A$7:$B$16,2,0)</f>
        <v>Produto 08</v>
      </c>
      <c r="F17" s="37">
        <v>5</v>
      </c>
      <c r="G17" s="30">
        <v>10</v>
      </c>
      <c r="H17" s="31">
        <f t="shared" si="0"/>
        <v>50</v>
      </c>
      <c r="J17" s="9"/>
    </row>
    <row r="18" spans="1:12" x14ac:dyDescent="0.25">
      <c r="A18" s="34">
        <v>43175</v>
      </c>
      <c r="B18" s="35">
        <f>INDEX(Clientes!B:B,MATCH(C18,Clientes!C:C,0),1)</f>
        <v>9393858000178</v>
      </c>
      <c r="C18" s="36" t="s">
        <v>53</v>
      </c>
      <c r="D18" s="36" t="s">
        <v>15</v>
      </c>
      <c r="E18" s="36" t="str">
        <f>VLOOKUP(D18,Estoque!$A$7:$B$16,2,0)</f>
        <v>Produto 06</v>
      </c>
      <c r="F18" s="37">
        <v>10</v>
      </c>
      <c r="G18" s="30">
        <v>17.5</v>
      </c>
      <c r="H18" s="31">
        <f t="shared" si="0"/>
        <v>175</v>
      </c>
      <c r="J18" s="9"/>
    </row>
    <row r="19" spans="1:12" x14ac:dyDescent="0.25">
      <c r="A19" s="34">
        <v>43175</v>
      </c>
      <c r="B19" s="35">
        <f>INDEX(Clientes!B:B,MATCH(C19,Clientes!C:C,0),1)</f>
        <v>14595858000128</v>
      </c>
      <c r="C19" s="36" t="s">
        <v>46</v>
      </c>
      <c r="D19" s="36" t="s">
        <v>21</v>
      </c>
      <c r="E19" s="36" t="str">
        <f>VLOOKUP(D19,Estoque!$A$7:$B$16,2,0)</f>
        <v>Produto 09</v>
      </c>
      <c r="F19" s="37">
        <v>5</v>
      </c>
      <c r="G19" s="30">
        <v>7.5</v>
      </c>
      <c r="H19" s="31">
        <f t="shared" si="0"/>
        <v>37.5</v>
      </c>
      <c r="J19" s="9"/>
    </row>
    <row r="20" spans="1:12" x14ac:dyDescent="0.25">
      <c r="A20" s="34">
        <v>43176</v>
      </c>
      <c r="B20" s="35">
        <f>INDEX(Clientes!B:B,MATCH(C20,Clientes!C:C,0),1)</f>
        <v>12868458000100</v>
      </c>
      <c r="C20" s="36" t="s">
        <v>49</v>
      </c>
      <c r="D20" s="36" t="s">
        <v>19</v>
      </c>
      <c r="E20" s="36" t="str">
        <f>VLOOKUP(D20,Estoque!$A$7:$B$16,2,0)</f>
        <v>Produto 08</v>
      </c>
      <c r="F20" s="37">
        <v>10</v>
      </c>
      <c r="G20" s="30">
        <v>10</v>
      </c>
      <c r="H20" s="31">
        <f t="shared" si="0"/>
        <v>100</v>
      </c>
      <c r="J20" s="9"/>
    </row>
    <row r="21" spans="1:12" x14ac:dyDescent="0.25">
      <c r="A21" s="34">
        <v>43176</v>
      </c>
      <c r="B21" s="35">
        <f>INDEX(Clientes!B:B,MATCH(C21,Clientes!C:C,0),1)</f>
        <v>14595858000128</v>
      </c>
      <c r="C21" s="36" t="s">
        <v>46</v>
      </c>
      <c r="D21" s="36" t="s">
        <v>23</v>
      </c>
      <c r="E21" s="36" t="str">
        <f>VLOOKUP(D21,Estoque!$A$7:$B$16,2,0)</f>
        <v>Produto 10</v>
      </c>
      <c r="F21" s="37">
        <v>15</v>
      </c>
      <c r="G21" s="30">
        <v>20</v>
      </c>
      <c r="H21" s="31">
        <f t="shared" si="0"/>
        <v>300</v>
      </c>
      <c r="J21" s="9"/>
    </row>
    <row r="22" spans="1:12" x14ac:dyDescent="0.25">
      <c r="A22" s="34">
        <v>43177</v>
      </c>
      <c r="B22" s="35">
        <f>INDEX(Clientes!B:B,MATCH(C22,Clientes!C:C,0),1)</f>
        <v>14595858000128</v>
      </c>
      <c r="C22" s="36" t="s">
        <v>46</v>
      </c>
      <c r="D22" s="36" t="s">
        <v>9</v>
      </c>
      <c r="E22" s="36" t="str">
        <f>VLOOKUP(D22,Estoque!$A$7:$B$16,2,0)</f>
        <v>Produto 03</v>
      </c>
      <c r="F22" s="37">
        <v>20</v>
      </c>
      <c r="G22" s="30">
        <v>12.5</v>
      </c>
      <c r="H22" s="31">
        <f t="shared" si="0"/>
        <v>250</v>
      </c>
      <c r="J22" s="9"/>
    </row>
    <row r="23" spans="1:12" x14ac:dyDescent="0.25">
      <c r="A23" s="34">
        <v>43178</v>
      </c>
      <c r="B23" s="35">
        <f>INDEX(Clientes!B:B,MATCH(C23,Clientes!C:C,0),1)</f>
        <v>1348389000148</v>
      </c>
      <c r="C23" s="36" t="s">
        <v>47</v>
      </c>
      <c r="D23" s="36" t="s">
        <v>15</v>
      </c>
      <c r="E23" s="36" t="str">
        <f>VLOOKUP(D23,Estoque!$A$7:$B$16,2,0)</f>
        <v>Produto 06</v>
      </c>
      <c r="F23" s="37">
        <v>20</v>
      </c>
      <c r="G23" s="30">
        <v>17.5</v>
      </c>
      <c r="H23" s="31">
        <f t="shared" si="0"/>
        <v>350</v>
      </c>
      <c r="J23" s="9"/>
    </row>
    <row r="24" spans="1:12" x14ac:dyDescent="0.25">
      <c r="A24" s="34">
        <v>43178</v>
      </c>
      <c r="B24" s="35">
        <f>INDEX(Clientes!B:B,MATCH(C24,Clientes!C:C,0),1)</f>
        <v>15939483000149</v>
      </c>
      <c r="C24" s="36" t="s">
        <v>48</v>
      </c>
      <c r="D24" s="36" t="s">
        <v>21</v>
      </c>
      <c r="E24" s="36" t="str">
        <f>VLOOKUP(D24,Estoque!$A$7:$B$16,2,0)</f>
        <v>Produto 09</v>
      </c>
      <c r="F24" s="37">
        <v>20</v>
      </c>
      <c r="G24" s="30">
        <v>7.5</v>
      </c>
      <c r="H24" s="31">
        <f t="shared" si="0"/>
        <v>150</v>
      </c>
      <c r="J24" s="9"/>
      <c r="L24" s="1"/>
    </row>
    <row r="25" spans="1:12" x14ac:dyDescent="0.25">
      <c r="A25" s="34">
        <v>43178</v>
      </c>
      <c r="B25" s="35">
        <f>INDEX(Clientes!B:B,MATCH(C25,Clientes!C:C,0),1)</f>
        <v>12868458000100</v>
      </c>
      <c r="C25" s="36" t="s">
        <v>49</v>
      </c>
      <c r="D25" s="36" t="s">
        <v>17</v>
      </c>
      <c r="E25" s="36" t="str">
        <f>VLOOKUP(D25,Estoque!$A$7:$B$16,2,0)</f>
        <v>Produto 07</v>
      </c>
      <c r="F25" s="37">
        <v>30</v>
      </c>
      <c r="G25" s="30">
        <v>5</v>
      </c>
      <c r="H25" s="31">
        <f t="shared" si="0"/>
        <v>150</v>
      </c>
      <c r="J25" s="9"/>
    </row>
    <row r="26" spans="1:12" x14ac:dyDescent="0.25">
      <c r="A26" s="34">
        <v>43184</v>
      </c>
      <c r="B26" s="35">
        <f>INDEX(Clientes!B:B,MATCH(C26,Clientes!C:C,0),1)</f>
        <v>14595858000128</v>
      </c>
      <c r="C26" s="36" t="s">
        <v>46</v>
      </c>
      <c r="D26" s="36" t="s">
        <v>7</v>
      </c>
      <c r="E26" s="36" t="str">
        <f>VLOOKUP(D26,Estoque!$A$7:$B$16,2,0)</f>
        <v>Produto 02</v>
      </c>
      <c r="F26" s="37">
        <v>20</v>
      </c>
      <c r="G26" s="30">
        <v>10</v>
      </c>
      <c r="H26" s="31">
        <f t="shared" si="0"/>
        <v>200</v>
      </c>
      <c r="J26" s="9"/>
    </row>
    <row r="27" spans="1:12" x14ac:dyDescent="0.25">
      <c r="A27" s="34">
        <v>43187</v>
      </c>
      <c r="B27" s="35">
        <f>INDEX(Clientes!B:B,MATCH(C27,Clientes!C:C,0),1)</f>
        <v>5393847000145</v>
      </c>
      <c r="C27" s="36" t="s">
        <v>50</v>
      </c>
      <c r="D27" s="36" t="s">
        <v>23</v>
      </c>
      <c r="E27" s="36" t="str">
        <f>VLOOKUP(D27,Estoque!$A$7:$B$16,2,0)</f>
        <v>Produto 10</v>
      </c>
      <c r="F27" s="37">
        <v>25</v>
      </c>
      <c r="G27" s="30">
        <v>20</v>
      </c>
      <c r="H27" s="31">
        <f t="shared" si="0"/>
        <v>500</v>
      </c>
      <c r="J27" s="9"/>
    </row>
    <row r="28" spans="1:12" x14ac:dyDescent="0.25">
      <c r="A28" s="34">
        <v>43188</v>
      </c>
      <c r="B28" s="35">
        <f>INDEX(Clientes!B:B,MATCH(C28,Clientes!C:C,0),1)</f>
        <v>11405938000193</v>
      </c>
      <c r="C28" s="36" t="s">
        <v>52</v>
      </c>
      <c r="D28" s="36" t="s">
        <v>19</v>
      </c>
      <c r="E28" s="36" t="str">
        <f>VLOOKUP(D28,Estoque!$A$7:$B$16,2,0)</f>
        <v>Produto 08</v>
      </c>
      <c r="F28" s="37">
        <v>20</v>
      </c>
      <c r="G28" s="30">
        <v>10</v>
      </c>
      <c r="H28" s="31">
        <f t="shared" si="0"/>
        <v>200</v>
      </c>
      <c r="J28" s="9"/>
    </row>
    <row r="29" spans="1:12" x14ac:dyDescent="0.25">
      <c r="A29" s="34">
        <v>43188</v>
      </c>
      <c r="B29" s="35">
        <f>INDEX(Clientes!B:B,MATCH(C29,Clientes!C:C,0),1)</f>
        <v>12868458000100</v>
      </c>
      <c r="C29" s="36" t="s">
        <v>49</v>
      </c>
      <c r="D29" s="36" t="s">
        <v>13</v>
      </c>
      <c r="E29" s="36" t="str">
        <f>VLOOKUP(D29,Estoque!$A$7:$B$16,2,0)</f>
        <v>Produto 05</v>
      </c>
      <c r="F29" s="37">
        <v>30</v>
      </c>
      <c r="G29" s="30">
        <v>20</v>
      </c>
      <c r="H29" s="31">
        <f t="shared" si="0"/>
        <v>600</v>
      </c>
      <c r="J29" s="9"/>
    </row>
    <row r="30" spans="1:12" x14ac:dyDescent="0.25">
      <c r="A30" s="34">
        <v>43188</v>
      </c>
      <c r="B30" s="35">
        <f>INDEX(Clientes!B:B,MATCH(C30,Clientes!C:C,0),1)</f>
        <v>1133958000145</v>
      </c>
      <c r="C30" s="36" t="s">
        <v>51</v>
      </c>
      <c r="D30" s="36" t="s">
        <v>21</v>
      </c>
      <c r="E30" s="36" t="str">
        <f>VLOOKUP(D30,Estoque!$A$7:$B$16,2,0)</f>
        <v>Produto 09</v>
      </c>
      <c r="F30" s="37">
        <v>5</v>
      </c>
      <c r="G30" s="30">
        <v>7.5</v>
      </c>
      <c r="H30" s="31">
        <f t="shared" si="0"/>
        <v>37.5</v>
      </c>
      <c r="J30" s="9"/>
    </row>
    <row r="31" spans="1:12" x14ac:dyDescent="0.25">
      <c r="A31" s="34">
        <v>43189</v>
      </c>
      <c r="B31" s="35">
        <f>INDEX(Clientes!B:B,MATCH(C31,Clientes!C:C,0),1)</f>
        <v>9393858000178</v>
      </c>
      <c r="C31" s="36" t="s">
        <v>53</v>
      </c>
      <c r="D31" s="36" t="s">
        <v>17</v>
      </c>
      <c r="E31" s="36" t="str">
        <f>VLOOKUP(D31,Estoque!$A$7:$B$16,2,0)</f>
        <v>Produto 07</v>
      </c>
      <c r="F31" s="37">
        <v>20</v>
      </c>
      <c r="G31" s="30">
        <v>5</v>
      </c>
      <c r="H31" s="31">
        <f t="shared" si="0"/>
        <v>100</v>
      </c>
      <c r="J31" s="9"/>
    </row>
    <row r="32" spans="1:12" x14ac:dyDescent="0.25">
      <c r="A32" s="34">
        <v>43189</v>
      </c>
      <c r="B32" s="35">
        <f>INDEX(Clientes!B:B,MATCH(C32,Clientes!C:C,0),1)</f>
        <v>14595858000128</v>
      </c>
      <c r="C32" s="36" t="s">
        <v>46</v>
      </c>
      <c r="D32" s="36" t="s">
        <v>11</v>
      </c>
      <c r="E32" s="36" t="str">
        <f>VLOOKUP(D32,Estoque!$A$7:$B$16,2,0)</f>
        <v>Produto 04</v>
      </c>
      <c r="F32" s="37">
        <v>20</v>
      </c>
      <c r="G32" s="30">
        <v>15</v>
      </c>
      <c r="H32" s="31">
        <f t="shared" si="0"/>
        <v>300</v>
      </c>
      <c r="J32" s="9"/>
    </row>
    <row r="33" spans="1:10" x14ac:dyDescent="0.25">
      <c r="A33" s="38">
        <v>43190</v>
      </c>
      <c r="B33" s="39">
        <f>INDEX(Clientes!B:B,MATCH(C33,Clientes!C:C,0),1)</f>
        <v>5393847000145</v>
      </c>
      <c r="C33" s="40" t="s">
        <v>50</v>
      </c>
      <c r="D33" s="40" t="s">
        <v>5</v>
      </c>
      <c r="E33" s="40" t="str">
        <f>VLOOKUP(D33,Estoque!$A$7:$B$16,2,0)</f>
        <v>Produto 01</v>
      </c>
      <c r="F33" s="41">
        <v>5</v>
      </c>
      <c r="G33" s="32">
        <v>17.5</v>
      </c>
      <c r="H33" s="17">
        <f t="shared" si="0"/>
        <v>87.5</v>
      </c>
      <c r="J33" s="9"/>
    </row>
  </sheetData>
  <mergeCells count="2">
    <mergeCell ref="A1:H1"/>
    <mergeCell ref="A2:H2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zoomScaleNormal="100" workbookViewId="0">
      <selection sqref="A1:F1"/>
    </sheetView>
  </sheetViews>
  <sheetFormatPr defaultRowHeight="15" x14ac:dyDescent="0.25"/>
  <cols>
    <col min="1" max="1" width="15.7109375" customWidth="1"/>
    <col min="2" max="3" width="20.7109375" customWidth="1"/>
    <col min="4" max="4" width="22.7109375" customWidth="1"/>
    <col min="5" max="5" width="20.7109375" customWidth="1"/>
    <col min="6" max="6" width="25.7109375" customWidth="1"/>
  </cols>
  <sheetData>
    <row r="1" spans="1:6" ht="15.75" thickBot="1" x14ac:dyDescent="0.3">
      <c r="A1" s="11" t="s">
        <v>59</v>
      </c>
      <c r="B1" s="12"/>
      <c r="C1" s="12"/>
      <c r="D1" s="12"/>
      <c r="E1" s="12"/>
      <c r="F1" s="13"/>
    </row>
    <row r="2" spans="1:6" ht="15.75" thickTop="1" x14ac:dyDescent="0.25">
      <c r="A2" s="2"/>
      <c r="B2" s="1"/>
      <c r="C2" s="1"/>
      <c r="D2" s="1"/>
      <c r="E2" s="1"/>
      <c r="F2" s="3"/>
    </row>
    <row r="3" spans="1:6" x14ac:dyDescent="0.25">
      <c r="A3" s="42" t="s">
        <v>28</v>
      </c>
      <c r="B3" s="43" t="s">
        <v>64</v>
      </c>
      <c r="C3" s="43" t="s">
        <v>43</v>
      </c>
      <c r="D3" s="43" t="s">
        <v>33</v>
      </c>
      <c r="E3" s="43" t="s">
        <v>34</v>
      </c>
      <c r="F3" s="44" t="s">
        <v>35</v>
      </c>
    </row>
    <row r="4" spans="1:6" x14ac:dyDescent="0.25">
      <c r="A4" s="34">
        <v>43160</v>
      </c>
      <c r="B4" s="35">
        <v>159438000145</v>
      </c>
      <c r="C4" s="36" t="s">
        <v>29</v>
      </c>
      <c r="D4" s="35" t="s">
        <v>36</v>
      </c>
      <c r="E4" s="35" t="s">
        <v>37</v>
      </c>
      <c r="F4" s="45" t="s">
        <v>38</v>
      </c>
    </row>
    <row r="5" spans="1:6" x14ac:dyDescent="0.25">
      <c r="A5" s="34">
        <v>43160</v>
      </c>
      <c r="B5" s="35">
        <v>14595994000134</v>
      </c>
      <c r="C5" s="36" t="s">
        <v>30</v>
      </c>
      <c r="D5" s="35" t="s">
        <v>36</v>
      </c>
      <c r="E5" s="35" t="s">
        <v>37</v>
      </c>
      <c r="F5" s="45" t="s">
        <v>38</v>
      </c>
    </row>
    <row r="6" spans="1:6" x14ac:dyDescent="0.25">
      <c r="A6" s="34">
        <v>43160</v>
      </c>
      <c r="B6" s="35">
        <v>1394493000158</v>
      </c>
      <c r="C6" s="36" t="s">
        <v>31</v>
      </c>
      <c r="D6" s="35" t="s">
        <v>39</v>
      </c>
      <c r="E6" s="35" t="s">
        <v>40</v>
      </c>
      <c r="F6" s="45" t="s">
        <v>41</v>
      </c>
    </row>
    <row r="7" spans="1:6" x14ac:dyDescent="0.25">
      <c r="A7" s="34">
        <v>43160</v>
      </c>
      <c r="B7" s="35">
        <v>13049394000145</v>
      </c>
      <c r="C7" s="36" t="s">
        <v>31</v>
      </c>
      <c r="D7" s="35" t="s">
        <v>42</v>
      </c>
      <c r="E7" s="35" t="s">
        <v>40</v>
      </c>
      <c r="F7" s="45" t="s">
        <v>38</v>
      </c>
    </row>
    <row r="8" spans="1:6" x14ac:dyDescent="0.25">
      <c r="A8" s="38">
        <v>43160</v>
      </c>
      <c r="B8" s="39">
        <v>1349859000145</v>
      </c>
      <c r="C8" s="40" t="s">
        <v>32</v>
      </c>
      <c r="D8" s="39" t="s">
        <v>45</v>
      </c>
      <c r="E8" s="39" t="s">
        <v>37</v>
      </c>
      <c r="F8" s="24" t="s">
        <v>38</v>
      </c>
    </row>
  </sheetData>
  <mergeCells count="1">
    <mergeCell ref="A1:F1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Normal="100" workbookViewId="0">
      <selection sqref="A1:F1"/>
    </sheetView>
  </sheetViews>
  <sheetFormatPr defaultRowHeight="15" x14ac:dyDescent="0.25"/>
  <cols>
    <col min="1" max="1" width="15.7109375" customWidth="1"/>
    <col min="2" max="3" width="20.7109375" customWidth="1"/>
    <col min="4" max="4" width="22.7109375" customWidth="1"/>
    <col min="5" max="5" width="20.7109375" customWidth="1"/>
    <col min="6" max="6" width="25.7109375" customWidth="1"/>
  </cols>
  <sheetData>
    <row r="1" spans="1:6" ht="15.75" thickBot="1" x14ac:dyDescent="0.3">
      <c r="A1" s="11" t="s">
        <v>60</v>
      </c>
      <c r="B1" s="12"/>
      <c r="C1" s="12"/>
      <c r="D1" s="12"/>
      <c r="E1" s="12"/>
      <c r="F1" s="13"/>
    </row>
    <row r="2" spans="1:6" ht="15.75" thickTop="1" x14ac:dyDescent="0.25">
      <c r="A2" s="2"/>
      <c r="B2" s="1"/>
      <c r="C2" s="1"/>
      <c r="D2" s="1"/>
      <c r="E2" s="1"/>
      <c r="F2" s="3"/>
    </row>
    <row r="3" spans="1:6" x14ac:dyDescent="0.25">
      <c r="A3" s="42" t="s">
        <v>28</v>
      </c>
      <c r="B3" s="43" t="s">
        <v>64</v>
      </c>
      <c r="C3" s="43" t="s">
        <v>27</v>
      </c>
      <c r="D3" s="43" t="s">
        <v>33</v>
      </c>
      <c r="E3" s="43" t="s">
        <v>34</v>
      </c>
      <c r="F3" s="44" t="s">
        <v>35</v>
      </c>
    </row>
    <row r="4" spans="1:6" x14ac:dyDescent="0.25">
      <c r="A4" s="34">
        <v>43160</v>
      </c>
      <c r="B4" s="35">
        <v>14595858000128</v>
      </c>
      <c r="C4" s="36" t="s">
        <v>46</v>
      </c>
      <c r="D4" s="35" t="s">
        <v>36</v>
      </c>
      <c r="E4" s="35" t="s">
        <v>37</v>
      </c>
      <c r="F4" s="45" t="s">
        <v>38</v>
      </c>
    </row>
    <row r="5" spans="1:6" x14ac:dyDescent="0.25">
      <c r="A5" s="34">
        <v>43160</v>
      </c>
      <c r="B5" s="35">
        <v>1348389000148</v>
      </c>
      <c r="C5" s="36" t="s">
        <v>47</v>
      </c>
      <c r="D5" s="35" t="s">
        <v>36</v>
      </c>
      <c r="E5" s="35" t="s">
        <v>37</v>
      </c>
      <c r="F5" s="45" t="s">
        <v>38</v>
      </c>
    </row>
    <row r="6" spans="1:6" x14ac:dyDescent="0.25">
      <c r="A6" s="34">
        <v>43160</v>
      </c>
      <c r="B6" s="35">
        <v>15939483000149</v>
      </c>
      <c r="C6" s="36" t="s">
        <v>48</v>
      </c>
      <c r="D6" s="35" t="s">
        <v>54</v>
      </c>
      <c r="E6" s="35" t="s">
        <v>37</v>
      </c>
      <c r="F6" s="45" t="s">
        <v>38</v>
      </c>
    </row>
    <row r="7" spans="1:6" x14ac:dyDescent="0.25">
      <c r="A7" s="34">
        <v>43160</v>
      </c>
      <c r="B7" s="35">
        <v>12868458000100</v>
      </c>
      <c r="C7" s="36" t="s">
        <v>49</v>
      </c>
      <c r="D7" s="35" t="s">
        <v>55</v>
      </c>
      <c r="E7" s="35" t="s">
        <v>37</v>
      </c>
      <c r="F7" s="45" t="s">
        <v>38</v>
      </c>
    </row>
    <row r="8" spans="1:6" x14ac:dyDescent="0.25">
      <c r="A8" s="34">
        <v>43160</v>
      </c>
      <c r="B8" s="35">
        <v>3494492000145</v>
      </c>
      <c r="C8" s="36" t="s">
        <v>46</v>
      </c>
      <c r="D8" s="35" t="s">
        <v>36</v>
      </c>
      <c r="E8" s="35" t="s">
        <v>37</v>
      </c>
      <c r="F8" s="45" t="s">
        <v>41</v>
      </c>
    </row>
    <row r="9" spans="1:6" x14ac:dyDescent="0.25">
      <c r="A9" s="34">
        <v>43160</v>
      </c>
      <c r="B9" s="35">
        <v>5393847000145</v>
      </c>
      <c r="C9" s="36" t="s">
        <v>50</v>
      </c>
      <c r="D9" s="35" t="s">
        <v>56</v>
      </c>
      <c r="E9" s="35" t="s">
        <v>40</v>
      </c>
      <c r="F9" s="45" t="s">
        <v>38</v>
      </c>
    </row>
    <row r="10" spans="1:6" x14ac:dyDescent="0.25">
      <c r="A10" s="34">
        <v>43160</v>
      </c>
      <c r="B10" s="35">
        <v>11405938000193</v>
      </c>
      <c r="C10" s="36" t="s">
        <v>52</v>
      </c>
      <c r="D10" s="35" t="s">
        <v>45</v>
      </c>
      <c r="E10" s="35" t="s">
        <v>37</v>
      </c>
      <c r="F10" s="45" t="s">
        <v>38</v>
      </c>
    </row>
    <row r="11" spans="1:6" x14ac:dyDescent="0.25">
      <c r="A11" s="34">
        <v>43160</v>
      </c>
      <c r="B11" s="35">
        <v>13295849000129</v>
      </c>
      <c r="C11" s="36" t="s">
        <v>49</v>
      </c>
      <c r="D11" s="35" t="s">
        <v>36</v>
      </c>
      <c r="E11" s="35" t="s">
        <v>37</v>
      </c>
      <c r="F11" s="45" t="s">
        <v>38</v>
      </c>
    </row>
    <row r="12" spans="1:6" x14ac:dyDescent="0.25">
      <c r="A12" s="34">
        <v>43160</v>
      </c>
      <c r="B12" s="35">
        <v>1133958000145</v>
      </c>
      <c r="C12" s="36" t="s">
        <v>51</v>
      </c>
      <c r="D12" s="35" t="s">
        <v>44</v>
      </c>
      <c r="E12" s="35" t="s">
        <v>37</v>
      </c>
      <c r="F12" s="45" t="s">
        <v>38</v>
      </c>
    </row>
    <row r="13" spans="1:6" x14ac:dyDescent="0.25">
      <c r="A13" s="38">
        <v>43160</v>
      </c>
      <c r="B13" s="39">
        <v>9393858000178</v>
      </c>
      <c r="C13" s="40" t="s">
        <v>53</v>
      </c>
      <c r="D13" s="39" t="s">
        <v>55</v>
      </c>
      <c r="E13" s="39" t="s">
        <v>37</v>
      </c>
      <c r="F13" s="24" t="s">
        <v>38</v>
      </c>
    </row>
  </sheetData>
  <mergeCells count="1">
    <mergeCell ref="A1:F1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Estoque</vt:lpstr>
      <vt:lpstr>Entrada</vt:lpstr>
      <vt:lpstr>Saida</vt:lpstr>
      <vt:lpstr>Fornecedores</vt:lpstr>
      <vt:lpstr>Clientes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Reginaldo Henrique Bernardo</dc:creator>
  <cp:lastModifiedBy>Reginaldo Henrique Bernardo</cp:lastModifiedBy>
  <dcterms:created xsi:type="dcterms:W3CDTF">2017-12-27T02:42:58Z</dcterms:created>
  <dcterms:modified xsi:type="dcterms:W3CDTF">2018-04-01T16:05:58Z</dcterms:modified>
</cp:coreProperties>
</file>